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204" documentId="13_ncr:1_{F6CB121F-512D-4AA6-A0C1-0FB36C537598}" xr6:coauthVersionLast="47" xr6:coauthVersionMax="47" xr10:uidLastSave="{C64AFE1B-0364-4CC2-83D6-51B628EE9813}"/>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5" i="5"/>
  <c r="B6" i="5"/>
  <c r="B7" i="5"/>
  <c r="B8" i="5"/>
  <c r="B9" i="5"/>
  <c r="B10" i="5"/>
  <c r="B11" i="5"/>
  <c r="B12" i="5"/>
  <c r="B13"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B3" i="4"/>
  <c r="B4" i="4"/>
  <c r="B5"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<sst xmlns="http://schemas.openxmlformats.org/spreadsheetml/2006/main" count="180269" uniqueCount="39119">
  <si>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</si>
  <si>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</si>
  <si>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</si>
  <si>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</si>
  <si>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</si>
  <si>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</si>
  <si>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</si>
  <si>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</si>
  <si>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</si>
  <si>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</si>
  <si>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</si>
  <si>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</si>
  <si>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</si>
  <si>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</si>
  <si>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</si>
  <si>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</si>
  <si>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</si>
  <si>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</si>
  <si>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</si>
  <si>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</si>
  <si>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</si>
  <si>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</si>
  <si>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</si>
  <si>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</si>
  <si>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</si>
  <si>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</si>
  <si>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</si>
  <si>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</si>
  <si>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</si>
  <si>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</si>
  <si>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</si>
  <si>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</si>
  <si>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</si>
  <si>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</si>
  <si>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</si>
  <si>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</si>
  <si>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</si>
  <si>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</si>
  <si>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</si>
  <si>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</si>
  <si>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</si>
  <si>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</si>
  <si>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</si>
  <si>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</si>
  <si>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</si>
  <si>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</si>
  <si>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</si>
  <si>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</si>
  <si>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</si>
  <si>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</si>
  <si>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</si>
  <si>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</si>
  <si>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</si>
  <si>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</si>
  <si>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</si>
  <si>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</si>
  <si>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</si>
  <si>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</si>
  <si>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</si>
  <si>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</si>
  <si>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</si>
  <si>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</si>
  <si>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</si>
  <si>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</si>
  <si>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</si>
  <si>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</si>
  <si>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</si>
  <si>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</si>
  <si>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</si>
  <si>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</si>
  <si>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</si>
  <si>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</si>
  <si>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</si>
  <si>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</si>
  <si>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</si>
  <si>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</si>
  <si>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</si>
  <si>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</si>
  <si>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</si>
  <si>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</si>
  <si>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</si>
  <si>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</si>
  <si>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</si>
  <si>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</si>
  <si>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</si>
  <si>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</si>
  <si>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</si>
  <si>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</si>
  <si>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</si>
  <si>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</si>
  <si>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</si>
  <si>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</si>
  <si>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</si>
  <si>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</si>
  <si>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</si>
  <si>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</si>
  <si>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</si>
  <si>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</si>
  <si>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</si>
  <si>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</si>
  <si>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</si>
  <si>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</si>
  <si>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</si>
  <si>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</si>
  <si>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</si>
  <si>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</si>
  <si>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</si>
  <si>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</si>
  <si>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</si>
  <si>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</si>
  <si>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</si>
  <si>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</si>
  <si>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</si>
  <si>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</si>
  <si>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</si>
  <si>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</si>
  <si>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</si>
  <si>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</si>
  <si>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</si>
  <si>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</si>
  <si>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</si>
  <si>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</si>
  <si>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</si>
  <si>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</si>
  <si>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</si>
  <si>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</si>
  <si>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</si>
  <si>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</si>
  <si>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</si>
  <si>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</si>
  <si>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</si>
  <si>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</si>
  <si>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</si>
  <si>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</si>
  <si>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</si>
  <si>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</si>
  <si>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</si>
  <si>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</si>
  <si>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</si>
  <si>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</si>
  <si>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</si>
  <si>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</si>
  <si>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</si>
  <si>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</si>
  <si>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</si>
  <si>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</si>
  <si>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</si>
  <si>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</si>
  <si>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</si>
  <si>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</si>
  <si>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</si>
  <si>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</si>
  <si>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</si>
  <si>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</si>
  <si>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</si>
  <si>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</si>
  <si>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</si>
  <si>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</si>
  <si>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</si>
  <si>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</si>
  <si>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</si>
  <si>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</si>
  <si>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</si>
  <si>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</si>
  <si>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</si>
  <si>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</si>
  <si>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</si>
  <si>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</si>
  <si>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</si>
  <si>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</si>
  <si>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</si>
  <si>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</si>
  <si>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</si>
  <si>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</si>
  <si>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</si>
  <si>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</si>
  <si>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</si>
  <si>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</si>
  <si>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</si>
  <si>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</si>
  <si>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</si>
  <si>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</si>
  <si>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</si>
  <si>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</si>
  <si>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</si>
  <si>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</si>
  <si>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</si>
  <si>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</si>
  <si>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</si>
  <si>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</si>
  <si>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</si>
  <si>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</si>
  <si>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</si>
  <si>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</si>
  <si>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</si>
  <si>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</si>
  <si>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</si>
  <si>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</si>
  <si>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</si>
  <si>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</si>
  <si>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</si>
  <si>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</si>
  <si>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</si>
  <si>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</si>
  <si>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</si>
  <si>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</si>
  <si>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</si>
  <si>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</si>
  <si>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</si>
  <si>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</si>
  <si>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</si>
  <si>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</si>
  <si>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</si>
  <si>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</si>
  <si>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</si>
  <si>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</si>
  <si>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</si>
  <si>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</si>
  <si>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</si>
  <si>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</si>
  <si>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</si>
  <si>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</si>
  <si>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</si>
  <si>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</si>
  <si>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</si>
  <si>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</si>
  <si>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</si>
  <si>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</si>
  <si>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</si>
  <si>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</si>
  <si>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</si>
  <si>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</si>
  <si>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</si>
  <si>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</si>
  <si>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</si>
  <si>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</si>
  <si>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</si>
  <si>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</si>
  <si>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</si>
  <si>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</si>
  <si>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</si>
  <si>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</si>
  <si>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</si>
  <si>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</si>
  <si>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</si>
  <si>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</si>
  <si>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</si>
  <si>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</si>
  <si>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</si>
  <si>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</si>
  <si>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</si>
  <si>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</si>
  <si>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</si>
  <si>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</si>
  <si>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</si>
  <si>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</si>
  <si>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</si>
  <si>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</si>
  <si>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</si>
  <si>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</si>
  <si>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</si>
  <si>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</si>
  <si>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</si>
  <si>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</si>
  <si>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</si>
  <si>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</si>
  <si>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</si>
  <si>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</si>
  <si>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</si>
  <si>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</si>
  <si>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</si>
  <si>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</si>
  <si>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</si>
  <si>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</si>
  <si>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</si>
  <si>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</si>
  <si>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</si>
  <si>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</si>
  <si>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</si>
  <si>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</si>
  <si>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</si>
  <si>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</si>
  <si>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</si>
  <si>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</si>
  <si>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</si>
  <si>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</si>
  <si>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</si>
  <si>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</si>
  <si>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</si>
  <si>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</si>
  <si>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</si>
  <si>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</si>
  <si>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</si>
  <si>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</si>
  <si>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</si>
  <si>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</si>
  <si>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</si>
  <si>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</si>
  <si>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</si>
  <si>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</si>
  <si>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</si>
  <si>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</si>
  <si>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</si>
  <si>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</si>
  <si>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</si>
  <si>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</si>
  <si>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</si>
  <si>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</si>
  <si>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</si>
  <si>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</si>
  <si>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</si>
  <si>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</si>
  <si>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</si>
  <si>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</si>
  <si>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</si>
  <si>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</si>
  <si>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</si>
  <si>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</si>
  <si>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</si>
  <si>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</si>
  <si>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</si>
  <si>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</si>
  <si>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</si>
  <si>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</si>
  <si>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</si>
  <si>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</si>
  <si>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</si>
  <si>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</si>
  <si>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</si>
  <si>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</si>
  <si>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</si>
  <si>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</si>
  <si>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</si>
  <si>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</si>
  <si>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</si>
  <si>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</si>
  <si>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</si>
  <si>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</si>
  <si>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</si>
  <si>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</si>
  <si>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</si>
  <si>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</si>
  <si>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</si>
  <si>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</si>
  <si>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</si>
  <si>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</si>
  <si>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</si>
  <si>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</si>
  <si>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</si>
  <si>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</si>
  <si>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</si>
  <si>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</si>
  <si>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</si>
  <si>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</si>
  <si>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</si>
  <si>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</si>
  <si>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</si>
  <si>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</si>
  <si>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</si>
  <si>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</si>
  <si>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</si>
  <si>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</si>
  <si>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</si>
  <si>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</si>
  <si>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</si>
  <si>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</si>
  <si>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</si>
  <si>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</si>
  <si>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</si>
  <si>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</si>
  <si>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</si>
  <si>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</si>
  <si>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</si>
  <si>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</si>
  <si>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</si>
  <si>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</si>
  <si>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</si>
  <si>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</si>
  <si>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</si>
  <si>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</si>
  <si>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</si>
  <si>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</si>
  <si>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</si>
  <si>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</si>
  <si>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</si>
  <si>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</si>
  <si>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</si>
  <si>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</si>
  <si>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</si>
  <si>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</si>
  <si>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</si>
  <si>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</si>
  <si>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</si>
  <si>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</si>
  <si>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</si>
  <si>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</si>
  <si>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</si>
  <si>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</si>
  <si>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</si>
  <si>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</si>
  <si>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</si>
  <si>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</si>
  <si>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</si>
  <si>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</si>
  <si>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</si>
  <si>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</si>
  <si>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</si>
  <si>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</si>
  <si>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</si>
  <si>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</si>
  <si>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</si>
  <si>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</si>
  <si>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</si>
  <si>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</si>
  <si>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</si>
  <si>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</si>
  <si>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</si>
  <si>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</si>
  <si>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</si>
  <si>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</si>
  <si>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</si>
  <si>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</si>
  <si>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</si>
  <si>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</si>
  <si>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</si>
  <si>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</si>
  <si>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</si>
  <si>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</si>
  <si>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</si>
  <si>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</si>
  <si>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</si>
  <si>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</si>
  <si>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</si>
  <si>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</si>
  <si>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</si>
  <si>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</si>
  <si>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</si>
  <si>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</si>
  <si>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</si>
  <si>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</si>
  <si>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</si>
  <si>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</si>
  <si>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</si>
  <si>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</si>
  <si>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</si>
  <si>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</si>
  <si>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</si>
  <si>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</si>
  <si>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</si>
  <si>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</si>
  <si>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</si>
  <si>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</si>
  <si>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</si>
  <si>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</si>
  <si>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</si>
  <si>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</si>
  <si>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</si>
  <si>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</si>
  <si>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</si>
  <si>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</si>
  <si>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</si>
  <si>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</si>
  <si>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</si>
  <si>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</si>
  <si>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</si>
  <si>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</si>
  <si>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</si>
  <si>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</si>
  <si>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</si>
  <si>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</si>
  <si>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</si>
  <si>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</si>
  <si>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</si>
  <si>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</si>
  <si>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</si>
  <si>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</si>
  <si>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</si>
  <si>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</si>
  <si>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</si>
  <si>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</si>
  <si>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</si>
  <si>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</si>
  <si>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</si>
  <si>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</si>
  <si>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</si>
  <si>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</si>
  <si>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</si>
  <si>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</si>
  <si>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</si>
  <si>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</si>
  <si>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</si>
  <si>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</si>
  <si>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</si>
  <si>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</si>
  <si>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</si>
  <si>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</si>
  <si>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</si>
  <si>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</si>
  <si>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</si>
  <si>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</si>
  <si>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</si>
  <si>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</si>
  <si>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</si>
  <si>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</si>
  <si>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</si>
  <si>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</si>
  <si>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</si>
  <si>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</si>
  <si>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</si>
  <si>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</si>
  <si>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</si>
  <si>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</si>
  <si>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</si>
  <si>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</si>
  <si>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</si>
  <si>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</si>
  <si>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</si>
  <si>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</si>
  <si>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</si>
  <si>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</si>
  <si>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</si>
  <si>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</si>
  <si>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</si>
  <si>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</si>
  <si>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</si>
  <si>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</si>
  <si>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</si>
  <si>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</si>
  <si>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</si>
  <si>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</si>
  <si>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</si>
  <si>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</si>
  <si>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</si>
  <si>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</si>
  <si>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</si>
  <si>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</si>
  <si>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</si>
  <si>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</si>
  <si>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</si>
  <si>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</si>
  <si>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</si>
  <si>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</si>
  <si>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</si>
  <si>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</si>
  <si>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</si>
  <si>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</si>
  <si>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</si>
  <si>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</si>
  <si>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</si>
  <si>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</si>
  <si>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</si>
  <si>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</si>
  <si>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</si>
  <si>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</si>
  <si>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</si>
  <si>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</si>
  <si>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</si>
  <si>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</si>
  <si>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</si>
  <si>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</si>
  <si>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</si>
  <si>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</si>
  <si>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</si>
  <si>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</si>
  <si>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</si>
  <si>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</si>
  <si>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</si>
  <si>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</si>
  <si>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</si>
  <si>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</si>
  <si>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</si>
  <si>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</si>
  <si>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</si>
  <si>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</si>
  <si>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</si>
  <si>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</si>
  <si>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</si>
  <si>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</si>
  <si>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</si>
  <si>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</si>
  <si>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</si>
  <si>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</si>
  <si>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</si>
  <si>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</si>
  <si>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</si>
  <si>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</si>
  <si>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</si>
  <si>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</si>
  <si>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</si>
  <si>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</si>
  <si>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</si>
  <si>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</si>
  <si>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</si>
  <si>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</si>
  <si>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</si>
  <si>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</si>
  <si>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</si>
  <si>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</si>
  <si>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</si>
  <si>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</si>
  <si>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</si>
  <si>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</si>
  <si>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</si>
  <si>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</si>
  <si>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</si>
  <si>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</si>
  <si>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</si>
  <si>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</si>
  <si>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</si>
  <si>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</si>
  <si>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</si>
  <si>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</si>
  <si>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</si>
  <si>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</si>
  <si>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</si>
  <si>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</si>
  <si>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</si>
  <si>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</si>
  <si>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</si>
  <si>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</si>
  <si>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</si>
  <si>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</si>
  <si>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</si>
  <si>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</si>
  <si>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</si>
  <si>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</si>
  <si>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</si>
  <si>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</si>
  <si>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</si>
  <si>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</si>
  <si>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</si>
  <si>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</si>
  <si>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</si>
  <si>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</si>
  <si>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</si>
  <si>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</si>
  <si>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</si>
  <si>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</si>
  <si>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</si>
  <si>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</si>
  <si>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</si>
  <si>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</si>
  <si>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</si>
  <si>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</si>
  <si>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</si>
  <si>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</si>
  <si>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</si>
  <si>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</si>
  <si>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</si>
  <si>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</si>
  <si>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</si>
  <si>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</si>
  <si>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</si>
  <si>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</si>
  <si>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</si>
  <si>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</si>
  <si>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</si>
  <si>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</si>
  <si>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</si>
  <si>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</si>
  <si>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</si>
  <si>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</si>
  <si>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</si>
  <si>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</si>
  <si>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</si>
  <si>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</si>
  <si>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</si>
  <si>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</si>
  <si>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</si>
  <si>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</si>
  <si>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</si>
  <si>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</si>
  <si>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</si>
  <si>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</si>
  <si>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</si>
  <si>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</si>
  <si>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</si>
  <si>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</si>
  <si>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</si>
  <si>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</si>
  <si>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</si>
  <si>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</si>
  <si>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</si>
  <si>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</si>
  <si>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</si>
  <si>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</si>
  <si>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</si>
  <si>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</si>
  <si>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</si>
  <si>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</si>
  <si>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</si>
  <si>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</si>
  <si>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</si>
  <si>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</si>
  <si>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</si>
  <si>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</si>
  <si>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</si>
  <si>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</si>
  <si>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</si>
  <si>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</si>
  <si>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</si>
  <si>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</si>
  <si>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</si>
  <si>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</si>
  <si>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</si>
  <si>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</si>
  <si>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</si>
  <si>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</si>
  <si>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</si>
  <si>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</si>
  <si>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</si>
  <si>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</si>
  <si>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</si>
  <si>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</si>
  <si>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</si>
  <si>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</si>
  <si>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</si>
  <si>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</si>
  <si>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</si>
  <si>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</si>
  <si>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</si>
  <si>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</si>
  <si>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</si>
  <si>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</si>
  <si>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</si>
  <si>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</si>
  <si>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</si>
  <si>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</si>
  <si>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</si>
  <si>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</si>
  <si>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</si>
  <si>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</si>
  <si>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</si>
  <si>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</si>
  <si>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</si>
  <si>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</si>
  <si>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</si>
  <si>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</si>
  <si>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</si>
  <si>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</si>
  <si>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</si>
  <si>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</si>
  <si>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</si>
  <si>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</si>
  <si>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</si>
  <si>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</si>
  <si>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</si>
  <si>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</si>
  <si>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</si>
  <si>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</si>
  <si>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</si>
  <si>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</si>
  <si>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</si>
  <si>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</si>
  <si>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</si>
  <si>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</si>
  <si>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</si>
  <si>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</si>
  <si>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</si>
  <si>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</si>
  <si>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</si>
  <si>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</si>
  <si>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</si>
  <si>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</si>
  <si>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</si>
  <si>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</si>
  <si>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</si>
  <si>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</si>
  <si>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</si>
  <si>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</si>
  <si>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</si>
  <si>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</si>
  <si>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</si>
  <si>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</si>
  <si>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</si>
  <si>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</si>
  <si>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</si>
  <si>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</si>
  <si>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</si>
  <si>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</si>
  <si>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</si>
  <si>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</si>
  <si>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</si>
  <si>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</si>
  <si>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</si>
  <si>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</si>
  <si>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</si>
  <si>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</si>
  <si>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</si>
  <si>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</si>
  <si>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</si>
  <si>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</si>
  <si>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</si>
  <si>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</si>
  <si>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</si>
  <si>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</si>
  <si>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</si>
  <si>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</si>
  <si>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</si>
  <si>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</si>
  <si>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</si>
  <si>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</si>
  <si>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</si>
  <si>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</si>
  <si>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</si>
  <si>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</si>
  <si>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</si>
  <si>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</si>
  <si>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</si>
  <si>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</si>
  <si>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</si>
  <si>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</si>
  <si>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</si>
  <si>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</si>
  <si>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</si>
  <si>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</si>
  <si>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</si>
  <si>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</si>
  <si>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</si>
  <si>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</si>
  <si>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</si>
  <si>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</si>
  <si>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</si>
  <si>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</si>
  <si>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</si>
  <si>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</si>
  <si>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</si>
  <si>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</si>
  <si>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</si>
  <si>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</si>
  <si>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</si>
  <si>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</si>
  <si>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</si>
  <si>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</si>
  <si>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</si>
  <si>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</si>
  <si>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</si>
  <si>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</si>
  <si>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</si>
  <si>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</si>
  <si>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</si>
  <si>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</si>
  <si>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</si>
  <si>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</si>
  <si>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</si>
  <si>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</si>
  <si>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</si>
  <si>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</si>
  <si>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</si>
  <si>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</si>
  <si>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</si>
  <si>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</si>
  <si>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</si>
  <si>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</si>
  <si>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</si>
  <si>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</si>
  <si>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</si>
  <si>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</si>
  <si>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</si>
  <si>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</si>
  <si>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</si>
  <si>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</si>
  <si>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</si>
  <si>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</si>
  <si>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</si>
  <si>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</si>
  <si>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</si>
  <si>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</si>
  <si>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</si>
  <si>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</si>
  <si>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</si>
  <si>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</si>
  <si>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</si>
  <si>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</si>
  <si>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</si>
  <si>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</si>
  <si>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</si>
  <si>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</si>
  <si>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</si>
  <si>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</si>
  <si>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</si>
  <si>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</si>
  <si>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</si>
  <si>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</si>
  <si>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</si>
  <si>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</si>
  <si>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</si>
  <si>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</si>
  <si>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</si>
  <si>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</si>
  <si>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</si>
  <si>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</si>
  <si>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</si>
  <si>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</si>
  <si>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</si>
  <si>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</si>
  <si>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</si>
  <si>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</si>
  <si>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</si>
  <si>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</si>
  <si>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</si>
  <si>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</si>
  <si>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</si>
  <si>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</si>
  <si>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</si>
  <si>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</si>
  <si>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</si>
  <si>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</si>
  <si>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</si>
  <si>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</si>
  <si>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</si>
  <si>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</si>
  <si>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</si>
  <si>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</si>
  <si>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</si>
  <si>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</si>
  <si>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</si>
  <si>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</si>
  <si>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</si>
  <si>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</si>
  <si>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</si>
  <si>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</si>
  <si>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</si>
  <si>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</si>
  <si>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</si>
  <si>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</si>
  <si>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</si>
  <si>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</si>
  <si>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</si>
  <si>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</si>
  <si>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</si>
  <si>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</si>
  <si>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</si>
  <si>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</si>
  <si>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</si>
  <si>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</si>
  <si>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</si>
  <si>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</si>
  <si>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</si>
  <si>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</si>
  <si>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</si>
  <si>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</si>
  <si>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</si>
  <si>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</si>
  <si>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</si>
  <si>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</si>
  <si>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</si>
  <si>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</si>
  <si>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</si>
  <si>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</si>
  <si>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</si>
  <si>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</si>
  <si>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</si>
  <si>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</si>
  <si>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</si>
  <si>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</si>
  <si>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</si>
  <si>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</si>
  <si>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</si>
  <si>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</si>
  <si>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</si>
  <si>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</si>
  <si>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</si>
  <si>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</si>
  <si>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</si>
  <si>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</si>
  <si>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</si>
  <si>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</si>
  <si>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</si>
  <si>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</si>
  <si>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</si>
  <si>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</si>
  <si>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</si>
  <si>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</si>
  <si>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</si>
  <si>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</si>
  <si>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</si>
  <si>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</si>
  <si>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</si>
  <si>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</si>
  <si>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</si>
  <si>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</si>
  <si>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</si>
  <si>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</si>
  <si>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</si>
  <si>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</si>
  <si>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</si>
  <si>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</si>
  <si>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</si>
  <si>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</si>
  <si>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</si>
  <si>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</si>
  <si>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</si>
  <si>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</si>
  <si>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</si>
  <si>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</si>
  <si>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</si>
  <si>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</si>
  <si>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</si>
  <si>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</si>
  <si>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</si>
  <si>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</si>
  <si>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</si>
  <si>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</si>
  <si>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</si>
  <si>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</si>
  <si>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</si>
  <si>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</si>
  <si>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</si>
  <si>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</si>
  <si>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</si>
  <si>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</si>
  <si>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</si>
  <si>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</si>
  <si>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</si>
  <si>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</si>
  <si>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</si>
  <si>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</si>
  <si>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</si>
  <si>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</si>
  <si>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</si>
  <si>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</si>
  <si>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</si>
  <si>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</si>
  <si>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</si>
  <si>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</si>
  <si>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</si>
  <si>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</si>
  <si>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</si>
  <si>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</si>
  <si>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</si>
  <si>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</si>
  <si>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</si>
  <si>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</si>
  <si>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</si>
  <si>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</si>
  <si>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</si>
  <si>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</si>
  <si>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</si>
  <si>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</si>
  <si>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</si>
  <si>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</si>
  <si>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</si>
  <si>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</si>
  <si>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</si>
  <si>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</si>
  <si>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</si>
  <si>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</si>
  <si>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</si>
  <si>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</si>
  <si>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</si>
  <si>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</si>
  <si>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</si>
  <si>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</si>
  <si>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</si>
  <si>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</si>
  <si>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</si>
  <si>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</si>
  <si>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</si>
  <si>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</si>
  <si>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</si>
  <si>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</si>
  <si>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</si>
  <si>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</si>
  <si>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</si>
  <si>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</si>
  <si>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</si>
  <si>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</si>
  <si>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</si>
  <si>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</si>
  <si>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</si>
  <si>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</si>
  <si>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</si>
  <si>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</si>
  <si>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</si>
  <si>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</si>
  <si>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</si>
  <si>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</si>
  <si>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</si>
  <si>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</si>
  <si>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</si>
  <si>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</si>
  <si>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</si>
  <si>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</si>
  <si>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</si>
  <si>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</si>
  <si>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</si>
  <si>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</si>
  <si>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</si>
  <si>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</si>
  <si>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</si>
  <si>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</si>
  <si>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</si>
  <si>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</si>
  <si>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</si>
  <si>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</si>
  <si>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</si>
  <si>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</si>
  <si>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</si>
  <si>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</si>
  <si>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</si>
  <si>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</si>
  <si>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</si>
  <si>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</si>
  <si>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</si>
  <si>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</si>
  <si>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</si>
  <si>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</si>
  <si>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</si>
  <si>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</si>
  <si>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</si>
  <si>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</si>
  <si>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</si>
  <si>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</si>
  <si>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</si>
  <si>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</si>
  <si>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</si>
  <si>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</si>
  <si>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</si>
  <si>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</si>
  <si>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</si>
  <si>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</si>
  <si>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</si>
  <si>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</si>
  <si>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</si>
  <si>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</si>
  <si>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</si>
  <si>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</si>
  <si>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</si>
  <si>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</si>
  <si>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</si>
  <si>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</si>
  <si>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</si>
  <si>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</si>
  <si>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</si>
  <si>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</si>
  <si>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</si>
  <si>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</si>
  <si>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</si>
  <si>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</si>
  <si>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</si>
  <si>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</si>
  <si>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</si>
  <si>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</si>
  <si>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</si>
  <si>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</si>
  <si>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</si>
  <si>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</si>
  <si>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</si>
  <si>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</si>
  <si>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</si>
  <si>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</si>
  <si>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</si>
  <si>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</si>
  <si>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</si>
  <si>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</si>
  <si>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</si>
  <si>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</si>
  <si>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</si>
  <si>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</si>
  <si>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</si>
  <si>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</si>
  <si>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</si>
  <si>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</si>
  <si>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</si>
  <si>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</si>
  <si>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</si>
  <si>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</si>
  <si>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</si>
  <si>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</si>
  <si>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</si>
  <si>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</si>
  <si>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</si>
  <si>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</si>
  <si>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</si>
  <si>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</si>
  <si>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</si>
  <si>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</si>
  <si>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</si>
  <si>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</si>
  <si>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</si>
  <si>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</si>
  <si>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</si>
  <si>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</si>
  <si>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</si>
  <si>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</si>
  <si>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</si>
  <si>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</si>
  <si>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</si>
  <si>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</si>
  <si>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</si>
  <si>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</si>
  <si>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</si>
  <si>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</si>
  <si>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</si>
  <si>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</si>
  <si>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</si>
  <si>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</si>
  <si>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</si>
  <si>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</si>
  <si>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</si>
  <si>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</si>
  <si>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</si>
  <si>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</si>
  <si>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</si>
  <si>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</si>
  <si>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</si>
  <si>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</si>
  <si>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</si>
  <si>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</si>
  <si>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</si>
  <si>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</si>
  <si>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</si>
  <si>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</si>
  <si>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</si>
  <si>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</si>
  <si>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</si>
  <si>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</si>
  <si>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</si>
  <si>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</si>
  <si>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</si>
  <si>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</si>
  <si>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</si>
  <si>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</si>
  <si>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</si>
  <si>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</si>
  <si>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</si>
  <si>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</si>
  <si>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</si>
  <si>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</si>
  <si>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</si>
  <si>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</si>
  <si>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</si>
  <si>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</si>
  <si>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</si>
  <si>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</si>
  <si>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</si>
  <si>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</si>
  <si>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</si>
  <si>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</si>
  <si>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</si>
  <si>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</si>
  <si>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</si>
  <si>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</si>
  <si>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</si>
  <si>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</si>
  <si>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</si>
  <si>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</si>
  <si>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</si>
  <si>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</si>
  <si>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</si>
  <si>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</si>
  <si>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</si>
  <si>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</si>
  <si>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</si>
  <si>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</si>
  <si>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</si>
  <si>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</si>
  <si>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</si>
  <si>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</si>
  <si>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</si>
  <si>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</si>
  <si>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</si>
  <si>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</si>
  <si>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</si>
  <si>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</si>
  <si>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</si>
  <si>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</si>
  <si>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</si>
  <si>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</si>
  <si>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</si>
  <si>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</si>
  <si>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</si>
  <si>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</si>
  <si>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</si>
  <si>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</si>
  <si>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</si>
  <si>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</si>
  <si>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</si>
  <si>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</si>
  <si>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</si>
  <si>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</si>
  <si>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</si>
  <si>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</si>
  <si>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</si>
  <si>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</si>
  <si>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</si>
  <si>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</si>
  <si>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</si>
  <si>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</si>
  <si>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</si>
  <si>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</si>
  <si>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</si>
  <si>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</si>
  <si>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</si>
  <si>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</si>
  <si>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</si>
  <si>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</si>
  <si>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</si>
  <si>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</si>
  <si>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</si>
  <si>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</si>
  <si>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</si>
  <si>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</si>
  <si>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</si>
  <si>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</si>
  <si>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</si>
  <si>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</si>
  <si>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</si>
  <si>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</si>
  <si>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</si>
  <si>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</si>
  <si>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</si>
  <si>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</si>
  <si>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</si>
  <si>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</si>
  <si>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</si>
  <si>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</si>
  <si>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</si>
  <si>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</si>
  <si>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</si>
  <si>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</si>
  <si>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</si>
  <si>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</si>
  <si>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</si>
  <si>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</si>
  <si>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</si>
  <si>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</si>
  <si>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</si>
  <si>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</si>
  <si>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</si>
  <si>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</si>
  <si>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</si>
  <si>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</si>
  <si>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</si>
  <si>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</si>
  <si>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</si>
  <si>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</si>
  <si>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</si>
  <si>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</si>
  <si>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</si>
  <si>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</si>
  <si>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</si>
  <si>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</si>
  <si>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</si>
  <si>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</si>
  <si>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</si>
  <si>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</si>
  <si>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</si>
  <si>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</si>
  <si>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</si>
  <si>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</si>
  <si>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</si>
  <si>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</si>
  <si>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</si>
  <si>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</si>
  <si>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</si>
  <si>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</si>
  <si>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</si>
  <si>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</si>
  <si>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</si>
  <si>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</si>
  <si>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</si>
  <si>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</si>
  <si>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</si>
  <si>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</si>
  <si>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</si>
  <si>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</si>
  <si>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</si>
  <si>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</si>
  <si>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</si>
  <si>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</si>
  <si>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</si>
  <si>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</si>
  <si>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</si>
  <si>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</si>
  <si>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</si>
  <si>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</si>
  <si>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</si>
  <si>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</si>
  <si>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</si>
  <si>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</si>
  <si>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</si>
  <si>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</si>
  <si>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</si>
  <si>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</si>
  <si>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</si>
  <si>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</si>
  <si>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</si>
  <si>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</si>
  <si>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</si>
  <si>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</si>
  <si>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</si>
  <si>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</si>
  <si>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</si>
  <si>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</si>
  <si>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</si>
  <si>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</si>
  <si>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</si>
  <si>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</si>
  <si>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</si>
  <si>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</si>
  <si>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</si>
  <si>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</si>
  <si>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</si>
  <si>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</si>
  <si>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</si>
  <si>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</si>
  <si>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</si>
  <si>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</si>
  <si>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</si>
  <si>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</si>
  <si>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</si>
  <si>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</si>
  <si>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</si>
  <si>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</si>
  <si>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</si>
  <si>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</si>
  <si>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</si>
  <si>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</si>
  <si>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</si>
  <si>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</si>
  <si>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</si>
  <si>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</si>
  <si>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</si>
  <si>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</si>
  <si>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</si>
  <si>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</si>
  <si>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</si>
  <si>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</si>
  <si>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</si>
  <si>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</si>
  <si>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</si>
  <si>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</si>
  <si>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</si>
  <si>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</si>
  <si>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</si>
  <si>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</si>
  <si>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</si>
  <si>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</si>
  <si>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</si>
  <si>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</si>
  <si>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</si>
  <si>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</si>
  <si>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</si>
  <si>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</si>
  <si>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</si>
  <si>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</si>
  <si>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</si>
  <si>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</si>
  <si>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</si>
  <si>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</si>
  <si>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</si>
  <si>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</si>
  <si>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</si>
  <si>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</si>
  <si>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</si>
  <si>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</si>
  <si>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</si>
  <si>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</si>
  <si>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</si>
  <si>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</si>
  <si>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</si>
  <si>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</si>
  <si>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</si>
  <si>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</si>
  <si>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</si>
  <si>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</si>
  <si>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</si>
  <si>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</si>
  <si>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</si>
  <si>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</si>
  <si>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</si>
  <si>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</si>
  <si>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</si>
  <si>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</si>
  <si>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</si>
  <si>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</si>
  <si>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</si>
  <si>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</si>
  <si>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</si>
  <si>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</si>
  <si>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</si>
  <si>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</si>
  <si>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</si>
  <si>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</si>
  <si>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</si>
  <si>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</si>
  <si>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</si>
  <si>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</si>
  <si>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</si>
  <si>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</si>
  <si>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</si>
  <si>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</si>
  <si>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</si>
  <si>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</si>
  <si>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</si>
  <si>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</si>
  <si>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</si>
  <si>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</si>
  <si>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</si>
  <si>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</si>
  <si>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</si>
  <si>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</si>
  <si>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</si>
  <si>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</si>
  <si>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</si>
  <si>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</si>
  <si>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</si>
  <si>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</si>
  <si>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</si>
  <si>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</si>
  <si>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</si>
  <si>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</si>
  <si>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</si>
  <si>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</si>
  <si>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</si>
  <si>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</si>
  <si>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</si>
  <si>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</si>
  <si>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</si>
  <si>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</si>
  <si>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</si>
  <si>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</si>
  <si>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</si>
  <si>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</si>
  <si>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</si>
  <si>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</si>
  <si>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</si>
  <si>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</si>
  <si>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</si>
  <si>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</si>
  <si>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</si>
  <si>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</si>
  <si>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</si>
  <si>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</si>
  <si>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</si>
  <si>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</si>
  <si>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</si>
  <si>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</si>
  <si>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</si>
  <si>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</si>
  <si>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</si>
  <si>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</si>
  <si>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</si>
  <si>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</si>
  <si>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</si>
  <si>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</si>
  <si>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</si>
  <si>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</si>
  <si>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</si>
  <si>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</si>
  <si>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</si>
  <si>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</si>
  <si>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</si>
  <si>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</si>
  <si>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</si>
  <si>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</si>
  <si>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</si>
  <si>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</si>
  <si>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</si>
  <si>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</si>
  <si>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</si>
  <si>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</si>
  <si>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</si>
  <si>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</si>
  <si>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</si>
  <si>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</si>
  <si>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</si>
  <si>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</si>
  <si>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</si>
  <si>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</si>
  <si>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</si>
  <si>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</si>
  <si>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</si>
  <si>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</si>
  <si>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</si>
  <si>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</si>
  <si>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</si>
  <si>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</si>
  <si>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</si>
  <si>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</si>
  <si>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</si>
  <si>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</si>
  <si>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</si>
  <si>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</si>
  <si>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</si>
  <si>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</si>
  <si>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</si>
  <si>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</si>
  <si>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</si>
  <si>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</si>
  <si>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</si>
  <si>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</si>
  <si>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</si>
  <si>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</si>
  <si>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</si>
  <si>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</si>
  <si>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</si>
  <si>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</si>
  <si>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</si>
  <si>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</si>
  <si>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</si>
  <si>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</si>
  <si>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</si>
  <si>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</si>
  <si>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</si>
  <si>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</si>
  <si>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</si>
  <si>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</si>
  <si>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</si>
  <si>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</si>
  <si>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</si>
  <si>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</si>
  <si>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</si>
  <si>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</si>
  <si>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</si>
  <si>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</si>
  <si>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</si>
  <si>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</si>
  <si>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</si>
  <si>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</si>
  <si>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</si>
  <si>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</si>
  <si>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</si>
  <si>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</si>
  <si>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</si>
  <si>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</si>
  <si>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</si>
  <si>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</si>
  <si>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</si>
  <si>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</si>
  <si>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</si>
  <si>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</si>
  <si>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</si>
  <si>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</si>
  <si>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</si>
  <si>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</si>
  <si>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</si>
  <si>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</si>
  <si>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</si>
  <si>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</si>
  <si>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</si>
  <si>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</si>
  <si>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</si>
  <si>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</si>
  <si>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</si>
  <si>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</si>
  <si>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</si>
  <si>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</si>
  <si>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</si>
  <si>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</si>
  <si>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</si>
  <si>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</si>
  <si>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</si>
  <si>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</si>
  <si>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</si>
  <si>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</si>
  <si>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</si>
  <si>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</si>
  <si>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</si>
  <si>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</si>
  <si>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</si>
  <si>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</si>
  <si>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</si>
  <si>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</si>
  <si>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</si>
  <si>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</si>
  <si>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</si>
  <si>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</si>
  <si>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</si>
  <si>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</si>
  <si>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</si>
  <si>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</si>
  <si>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</si>
  <si>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</si>
  <si>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</si>
  <si>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</si>
  <si>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</si>
  <si>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</si>
  <si>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</si>
  <si>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</si>
  <si>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</si>
  <si>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</si>
  <si>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</si>
  <si>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</si>
  <si>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</si>
  <si>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</si>
  <si>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</si>
  <si>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</si>
  <si>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</si>
  <si>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</si>
  <si>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</si>
  <si>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</si>
  <si>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</si>
  <si>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</si>
  <si>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</si>
  <si>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</si>
  <si>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</si>
  <si>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</si>
  <si>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</si>
  <si>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</si>
  <si>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</si>
  <si>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</si>
  <si>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</si>
  <si>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</si>
  <si>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</si>
  <si>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</si>
  <si>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</si>
  <si>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</si>
  <si>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</si>
  <si>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</si>
  <si>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</si>
  <si>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</si>
  <si>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</si>
  <si>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</si>
  <si>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</si>
  <si>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</si>
  <si>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</si>
  <si>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</si>
  <si>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</si>
  <si>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</si>
  <si>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</si>
  <si>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</si>
  <si>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</si>
  <si>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</si>
  <si>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</si>
  <si>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</si>
  <si>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</si>
  <si>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</si>
  <si>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</si>
  <si>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</si>
  <si>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</si>
  <si>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</si>
  <si>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</si>
  <si>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</si>
  <si>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</si>
  <si>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</si>
  <si>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</si>
  <si>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</si>
  <si>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</si>
  <si>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</si>
  <si>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</si>
  <si>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</si>
  <si>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</si>
  <si>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</si>
  <si>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</si>
  <si>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</si>
  <si>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</si>
  <si>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</si>
  <si>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</si>
  <si>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</si>
  <si>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</si>
  <si>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</si>
  <si>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</si>
  <si>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</si>
  <si>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</si>
  <si>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</si>
  <si>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</si>
  <si>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</si>
  <si>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</si>
  <si>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</si>
  <si>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</si>
  <si>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</si>
  <si>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</si>
  <si>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</si>
  <si>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</si>
  <si>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</si>
  <si>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</si>
  <si>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</si>
  <si>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</si>
  <si>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</si>
  <si>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</si>
  <si>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</si>
  <si>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</si>
  <si>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</si>
  <si>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</si>
  <si>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</si>
  <si>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</si>
  <si>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</si>
  <si>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</si>
  <si>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</si>
  <si>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</si>
  <si>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</si>
  <si>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</si>
  <si>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</si>
  <si>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</si>
  <si>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</si>
  <si>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</si>
  <si>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</si>
  <si>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</si>
  <si>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</si>
  <si>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</si>
  <si>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</si>
  <si>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</si>
  <si>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</si>
  <si>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</si>
  <si>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</si>
  <si>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</si>
  <si>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</si>
  <si>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</si>
  <si>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</si>
  <si>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</si>
  <si>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</si>
  <si>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</si>
  <si>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</si>
  <si>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</si>
  <si>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</si>
  <si>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</si>
  <si>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</si>
  <si>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</si>
  <si>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</si>
  <si>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</si>
  <si>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</si>
  <si>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</si>
  <si>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</si>
  <si>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</si>
  <si>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</si>
  <si>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</si>
  <si>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</si>
  <si>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</si>
  <si>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</si>
  <si>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</si>
  <si>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</si>
  <si>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</si>
  <si>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</si>
  <si>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</si>
  <si>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</si>
  <si>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</si>
  <si>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</si>
  <si>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</si>
  <si>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</si>
  <si>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</si>
  <si>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</si>
  <si>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</si>
  <si>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</si>
  <si>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</si>
  <si>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</si>
  <si>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</si>
  <si>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</si>
  <si>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</si>
  <si>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</si>
  <si>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</si>
  <si>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</si>
  <si>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</si>
  <si>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</si>
  <si>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</si>
  <si>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</si>
  <si>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</si>
  <si>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</si>
  <si>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</si>
  <si>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</si>
  <si>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</si>
  <si>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</si>
  <si>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</si>
  <si>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</si>
  <si>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</si>
  <si>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</si>
  <si>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</si>
  <si>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</si>
  <si>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</si>
  <si>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</si>
  <si>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</si>
  <si>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</si>
  <si>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</si>
  <si>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</si>
  <si>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</si>
  <si>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</si>
  <si>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</si>
  <si>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</si>
  <si>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</si>
  <si>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</si>
  <si>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</si>
  <si>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</si>
  <si>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</si>
  <si>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</si>
  <si>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</si>
  <si>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</si>
  <si>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</si>
  <si>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</si>
  <si>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</si>
  <si>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</si>
  <si>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</si>
  <si>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</si>
  <si>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</si>
  <si>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</si>
  <si>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</si>
  <si>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</si>
  <si>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</si>
  <si>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</si>
  <si>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</si>
  <si>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</si>
  <si>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</si>
  <si>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</si>
  <si>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</si>
  <si>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</si>
  <si>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</si>
  <si>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</si>
  <si>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</si>
  <si>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</si>
  <si>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</si>
  <si>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</si>
  <si>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</si>
  <si>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</si>
  <si>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</si>
  <si>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</si>
  <si>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</si>
  <si>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</si>
  <si>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</si>
  <si>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</si>
  <si>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</si>
  <si>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</si>
  <si>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</si>
  <si>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</si>
  <si>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</si>
  <si>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</si>
  <si>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</si>
  <si>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</si>
  <si>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</si>
  <si>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</si>
  <si>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</si>
  <si>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</si>
  <si>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</si>
  <si>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</si>
  <si>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</si>
  <si>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</si>
  <si>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</si>
  <si>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</si>
  <si>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</si>
  <si>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</si>
  <si>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</si>
  <si>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</si>
  <si>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</si>
  <si>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</si>
  <si>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</si>
  <si>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</si>
  <si>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</si>
  <si>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</si>
  <si>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</si>
  <si>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</si>
  <si>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</si>
  <si>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</si>
  <si>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</si>
  <si>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</si>
  <si>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</si>
  <si>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</si>
  <si>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</si>
  <si>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</si>
  <si>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</si>
  <si>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</si>
  <si>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</si>
  <si>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</si>
  <si>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</si>
  <si>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</si>
  <si>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</si>
  <si>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</si>
  <si>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</si>
  <si>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</si>
  <si>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</si>
  <si>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</si>
  <si>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</si>
  <si>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</si>
  <si>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</si>
  <si>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</si>
  <si>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</si>
  <si>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</si>
  <si>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</si>
  <si>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</si>
  <si>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</si>
  <si>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</si>
  <si>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</si>
  <si>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</si>
  <si>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</si>
  <si>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</si>
  <si>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</si>
  <si>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</si>
  <si>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</si>
  <si>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</si>
  <si>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</si>
  <si>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</si>
  <si>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</si>
  <si>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</si>
  <si>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</si>
  <si>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</si>
  <si>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</si>
  <si>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</si>
  <si>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</si>
  <si>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</si>
  <si>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</si>
  <si>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</si>
  <si>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</si>
  <si>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</si>
  <si>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</si>
  <si>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</si>
  <si>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</si>
  <si>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</si>
  <si>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</si>
  <si>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</si>
  <si>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</si>
  <si>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</si>
  <si>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</si>
  <si>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</si>
  <si>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</si>
  <si>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</si>
  <si>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</si>
  <si>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</si>
  <si>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</si>
  <si>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</si>
  <si>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</si>
  <si>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</si>
  <si>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</si>
  <si>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</si>
  <si>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</si>
  <si>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</si>
  <si>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</si>
  <si>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</si>
  <si>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</si>
  <si>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</si>
  <si>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</si>
  <si>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</si>
  <si>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</si>
  <si>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</si>
  <si>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</si>
  <si>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</si>
  <si>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</si>
  <si>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</si>
  <si>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</si>
  <si>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</si>
  <si>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</si>
  <si>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</si>
  <si>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</si>
  <si>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</si>
  <si>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</si>
  <si>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</si>
  <si>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</si>
  <si>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</si>
  <si>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</si>
  <si>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</si>
  <si>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</si>
  <si>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</si>
  <si>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</si>
  <si>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</si>
  <si>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</si>
  <si>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</si>
  <si>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</si>
  <si>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</si>
  <si>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</si>
  <si>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</si>
  <si>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</si>
  <si>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</si>
  <si>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</si>
  <si>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</si>
  <si>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</si>
  <si>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</si>
  <si>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</si>
  <si>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</si>
  <si>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</si>
  <si>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</si>
  <si>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</si>
  <si>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</si>
  <si>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</si>
  <si>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</si>
  <si>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</si>
  <si>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</si>
  <si>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</si>
  <si>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</si>
  <si>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</si>
  <si>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</si>
  <si>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</si>
  <si>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</si>
  <si>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</si>
  <si>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</si>
  <si>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</si>
  <si>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</si>
  <si>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</si>
  <si>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</si>
  <si>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</si>
  <si>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</si>
  <si>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</si>
  <si>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</si>
  <si>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</si>
  <si>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</si>
  <si>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</si>
  <si>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</si>
  <si>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</si>
  <si>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</si>
  <si>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</si>
  <si>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</si>
  <si>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</si>
  <si>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</si>
  <si>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</si>
  <si>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</si>
  <si>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</si>
  <si>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</si>
  <si>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</si>
  <si>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</si>
  <si>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</si>
  <si>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</si>
  <si>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</si>
  <si>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</si>
  <si>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</si>
  <si>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</si>
  <si>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</si>
  <si>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</si>
  <si>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</si>
  <si>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</si>
  <si>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</si>
  <si>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</si>
  <si>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</si>
  <si>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</si>
  <si>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</si>
  <si>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</si>
  <si>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</si>
  <si>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</si>
  <si>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</si>
  <si>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</si>
  <si>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</si>
  <si>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</si>
  <si>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</si>
  <si>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</si>
  <si>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</si>
  <si>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</si>
  <si>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</si>
  <si>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</si>
  <si>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</si>
  <si>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</si>
  <si>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</si>
  <si>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</si>
  <si>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</si>
  <si>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</si>
  <si>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</si>
  <si>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</si>
  <si>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</si>
  <si>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</si>
  <si>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</si>
  <si>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</si>
  <si>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</si>
  <si>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</si>
  <si>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</si>
  <si>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</si>
  <si>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</si>
  <si>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</si>
  <si>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</si>
  <si>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</si>
  <si>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</si>
  <si>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</si>
  <si>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</si>
  <si>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</si>
  <si>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</si>
  <si>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</si>
  <si>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</si>
  <si>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</si>
  <si>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</si>
  <si>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</si>
  <si>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</si>
  <si>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</si>
  <si>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</si>
  <si>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</si>
  <si>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</si>
  <si>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</si>
  <si>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</si>
  <si>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</si>
  <si>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</si>
  <si>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</si>
  <si>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</si>
  <si>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</si>
  <si>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</si>
  <si>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</si>
  <si>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</si>
  <si>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</si>
  <si>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</si>
  <si>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</si>
  <si>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</si>
  <si>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</si>
  <si>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</si>
  <si>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</si>
  <si>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</si>
  <si>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</si>
  <si>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</si>
  <si>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</si>
  <si>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</si>
  <si>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</si>
  <si>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</si>
  <si>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</si>
  <si>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</si>
  <si>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</si>
  <si>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</si>
  <si>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</si>
  <si>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</si>
  <si>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</si>
  <si>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</si>
  <si>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</si>
  <si>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</si>
  <si>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</si>
  <si>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</si>
  <si>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</si>
  <si>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</si>
  <si>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</si>
  <si>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</si>
  <si>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</si>
  <si>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</si>
  <si>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</si>
  <si>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</si>
  <si>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</si>
  <si>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</si>
  <si>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</si>
  <si>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</si>
  <si>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</si>
  <si>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</si>
  <si>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</si>
  <si>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</si>
  <si>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</si>
  <si>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</si>
  <si>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</si>
  <si>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</si>
  <si>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</si>
  <si>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</si>
  <si>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</si>
  <si>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</si>
  <si>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</si>
  <si>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</si>
  <si>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</si>
  <si>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</si>
  <si>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</si>
  <si>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</si>
  <si>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</si>
  <si>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</si>
  <si>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</si>
  <si>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</si>
  <si>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</si>
  <si>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</si>
  <si>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</si>
  <si>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</si>
  <si>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</si>
  <si>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</si>
  <si>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</si>
  <si>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</si>
  <si>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</si>
  <si>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</si>
  <si>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</si>
  <si>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</si>
  <si>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</si>
  <si>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</si>
  <si>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</si>
  <si>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</si>
  <si>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</si>
  <si>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</si>
  <si>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</si>
  <si>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</si>
  <si>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</si>
  <si>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</si>
  <si>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</si>
  <si>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</si>
  <si>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</si>
  <si>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</si>
  <si>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</si>
  <si>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</si>
  <si>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</si>
  <si>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</si>
  <si>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</si>
  <si>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</si>
  <si>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</si>
  <si>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</si>
  <si>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</si>
  <si>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</si>
  <si>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</si>
  <si>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</si>
  <si>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</si>
  <si>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</si>
  <si>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</si>
  <si>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</si>
  <si>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</si>
  <si>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</si>
  <si>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</si>
  <si>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</si>
  <si>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</si>
  <si>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</si>
  <si>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</si>
  <si>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</si>
  <si>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</si>
  <si>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</si>
  <si>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</si>
  <si>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</si>
  <si>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</si>
  <si>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</si>
  <si>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</si>
  <si>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</si>
  <si>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</si>
  <si>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</si>
  <si>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</si>
  <si>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</si>
  <si>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</si>
  <si>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</si>
  <si>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</si>
  <si>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</si>
  <si>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</si>
  <si>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</si>
  <si>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</si>
  <si>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</si>
  <si>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</si>
  <si>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</si>
  <si>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</si>
  <si>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</si>
  <si>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</si>
  <si>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</si>
  <si>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</si>
  <si>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</si>
  <si>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</si>
  <si>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</si>
  <si>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</si>
  <si>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</si>
  <si>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</si>
  <si>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</si>
  <si>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</si>
  <si>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</si>
  <si>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</si>
  <si>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</si>
  <si>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</si>
  <si>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</si>
  <si>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</si>
  <si>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</si>
  <si>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</si>
  <si>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</si>
  <si>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</si>
  <si>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</si>
  <si>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</si>
  <si>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</si>
  <si>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</si>
  <si>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</si>
  <si>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</si>
  <si>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</si>
  <si>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</si>
  <si>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</si>
  <si>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</si>
  <si>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</si>
  <si>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</si>
  <si>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</si>
  <si>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</si>
  <si>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</si>
  <si>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</si>
  <si>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</si>
  <si>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</si>
  <si>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</si>
  <si>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</si>
  <si>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</si>
  <si>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</si>
  <si>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</si>
  <si>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</si>
  <si>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</si>
  <si>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</si>
  <si>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</si>
  <si>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</si>
  <si>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</si>
  <si>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</si>
  <si>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</si>
  <si>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</si>
  <si>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</si>
  <si>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</si>
  <si>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</si>
  <si>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</si>
  <si>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</si>
  <si>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</si>
  <si>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</si>
  <si>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</si>
  <si>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</si>
  <si>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</si>
  <si>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</si>
  <si>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</si>
  <si>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</si>
  <si>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</si>
  <si>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</si>
  <si>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</si>
  <si>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</si>
  <si>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</si>
  <si>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</si>
  <si>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</si>
  <si>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</si>
  <si>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</si>
  <si>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</si>
  <si>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</si>
  <si>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</si>
  <si>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</si>
  <si>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</si>
  <si>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</si>
  <si>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</si>
  <si>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</si>
  <si>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</si>
  <si>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</si>
  <si>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</si>
  <si>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</si>
  <si>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</si>
  <si>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</si>
  <si>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</si>
  <si>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</si>
  <si>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</si>
  <si>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</si>
  <si>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</si>
  <si>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</si>
  <si>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</si>
  <si>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</si>
  <si>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</si>
  <si>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</si>
  <si>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</si>
  <si>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</si>
  <si>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</si>
  <si>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</si>
  <si>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</si>
  <si>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</si>
  <si>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</si>
  <si>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</si>
  <si>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</si>
  <si>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</si>
  <si>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</si>
  <si>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</si>
  <si>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</si>
  <si>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</si>
  <si>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</si>
  <si>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</si>
  <si>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</si>
  <si>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</si>
  <si>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</si>
  <si>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</si>
  <si>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</si>
  <si>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</si>
  <si>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</si>
  <si>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</si>
  <si>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</si>
  <si>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</si>
  <si>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</si>
  <si>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</si>
  <si>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</si>
  <si>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</si>
  <si>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</si>
  <si>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</si>
  <si>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</si>
  <si>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</si>
  <si>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</si>
  <si>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</si>
  <si>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</si>
  <si>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</si>
  <si>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</si>
  <si>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</si>
  <si>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</si>
  <si>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</si>
  <si>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</si>
  <si>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</si>
  <si>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</si>
  <si>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</si>
  <si>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</si>
  <si>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</si>
  <si>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</si>
  <si>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</si>
  <si>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</si>
  <si>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</si>
  <si>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</si>
  <si>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</si>
  <si>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</si>
  <si>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</si>
  <si>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</si>
  <si>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</si>
  <si>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</si>
  <si>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</si>
  <si>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</si>
  <si>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</si>
  <si>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</si>
  <si>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</si>
  <si>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</si>
  <si>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</si>
  <si>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</si>
  <si>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</si>
  <si>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</si>
  <si>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</si>
  <si>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</si>
  <si>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</si>
  <si>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</si>
  <si>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</si>
  <si>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</si>
  <si>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</si>
  <si>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</si>
  <si>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</si>
  <si>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</si>
  <si>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</si>
  <si>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</si>
  <si>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</si>
  <si>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</si>
  <si>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</si>
  <si>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</si>
  <si>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</si>
  <si>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</si>
  <si>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</si>
  <si>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</si>
  <si>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</si>
  <si>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</si>
  <si>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</si>
  <si>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</si>
  <si>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</si>
  <si>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</si>
  <si>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</si>
  <si>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</si>
  <si>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</si>
  <si>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</si>
  <si>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</si>
  <si>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</si>
  <si>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</si>
  <si>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</si>
  <si>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</si>
  <si>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</si>
  <si>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</si>
  <si>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</si>
  <si>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</si>
  <si>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</si>
  <si>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</si>
  <si>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</si>
  <si>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</si>
  <si>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</si>
  <si>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</si>
  <si>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</si>
  <si>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</si>
  <si>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</si>
  <si>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</si>
  <si>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</si>
  <si>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</si>
  <si>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</si>
  <si>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</si>
  <si>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</si>
  <si>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</si>
  <si>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</si>
  <si>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</si>
  <si>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</si>
  <si>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</si>
  <si>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</si>
  <si>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</si>
  <si>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</si>
  <si>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</si>
  <si>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</si>
  <si>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</si>
  <si>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</si>
  <si>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</si>
  <si>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</si>
  <si>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</si>
  <si>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</si>
  <si>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</si>
  <si>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</si>
  <si>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</si>
  <si>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</si>
  <si>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</si>
  <si>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</si>
  <si>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</si>
  <si>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</si>
  <si>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</si>
  <si>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</si>
  <si>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</si>
  <si>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</si>
  <si>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</si>
  <si>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</si>
  <si>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</si>
  <si>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</si>
  <si>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</si>
  <si>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</si>
  <si>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</si>
  <si>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</si>
  <si>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</si>
  <si>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</si>
  <si>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</si>
  <si>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</si>
  <si>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</si>
  <si>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</si>
  <si>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</si>
  <si>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</si>
  <si>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</si>
  <si>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</si>
  <si>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</si>
  <si>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</si>
  <si>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</si>
  <si>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</si>
  <si>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</si>
  <si>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</si>
  <si>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</si>
  <si>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</si>
  <si>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</si>
  <si>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</si>
  <si>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</si>
  <si>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</si>
  <si>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</si>
  <si>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</si>
  <si>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</si>
  <si>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</si>
  <si>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</si>
  <si>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</si>
  <si>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</si>
  <si>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</si>
  <si>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</si>
  <si>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</si>
  <si>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</si>
  <si>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</si>
  <si>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</si>
  <si>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</si>
  <si>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</si>
  <si>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</si>
  <si>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</si>
  <si>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</si>
  <si>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</si>
  <si>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</si>
  <si>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</si>
  <si>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</si>
  <si>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</si>
  <si>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</si>
  <si>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</si>
  <si>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</si>
  <si>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</si>
  <si>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</si>
  <si>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</si>
  <si>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</si>
  <si>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</si>
  <si>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</si>
  <si>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</si>
  <si>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</si>
  <si>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</si>
  <si>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</si>
  <si>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</si>
  <si>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</si>
  <si>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</si>
  <si>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</si>
  <si>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</si>
  <si>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</si>
  <si>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</si>
  <si>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</si>
  <si>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</si>
  <si>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</si>
  <si>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</si>
  <si>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</si>
  <si>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</si>
  <si>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</si>
  <si>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</si>
  <si>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</si>
  <si>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</si>
  <si>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</si>
  <si>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</si>
  <si>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</si>
  <si>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</si>
  <si>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</si>
  <si>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</si>
  <si>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</si>
  <si>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</si>
  <si>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</si>
  <si>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</si>
  <si>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</si>
  <si>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</si>
  <si>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</si>
  <si>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</si>
  <si>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</si>
  <si>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</si>
  <si>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</si>
  <si>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</si>
  <si>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</si>
  <si>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</si>
  <si>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</si>
  <si>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</si>
  <si>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</si>
  <si>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</si>
  <si>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</si>
  <si>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</si>
  <si>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</si>
  <si>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</si>
  <si>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</si>
  <si>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</si>
  <si>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</si>
  <si>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</si>
  <si>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</si>
  <si>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</si>
  <si>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</si>
  <si>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</si>
  <si>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</si>
  <si>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</si>
  <si>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</si>
  <si>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</si>
  <si>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</si>
  <si>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</si>
  <si>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</si>
  <si>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</si>
  <si>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</si>
  <si>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</si>
  <si>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</si>
  <si>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</si>
  <si>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</si>
  <si>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</si>
  <si>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</si>
  <si>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</si>
  <si>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</si>
  <si>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</si>
  <si>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</si>
  <si>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</si>
  <si>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</si>
  <si>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</si>
  <si>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</si>
  <si>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</si>
  <si>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</si>
  <si>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</si>
  <si>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</si>
  <si>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</si>
  <si>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</si>
  <si>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</si>
  <si>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</si>
  <si>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</si>
  <si>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</si>
  <si>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</si>
  <si>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</si>
  <si>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</si>
  <si>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</si>
  <si>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</si>
  <si>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</si>
  <si>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</si>
  <si>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</si>
  <si>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</si>
  <si>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</si>
  <si>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</si>
  <si>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</si>
  <si>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</si>
  <si>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</si>
  <si>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</si>
  <si>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</si>
  <si>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</si>
  <si>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</si>
  <si>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</si>
  <si>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</si>
  <si>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</si>
  <si>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</si>
  <si>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</si>
  <si>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</si>
  <si>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</si>
  <si>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</si>
  <si>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</si>
  <si>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</si>
  <si>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</si>
  <si>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</si>
  <si>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</si>
  <si>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</si>
  <si>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</si>
  <si>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</si>
  <si>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</si>
  <si>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</si>
  <si>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</si>
  <si>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</si>
  <si>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</si>
  <si>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</si>
  <si>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</si>
  <si>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</si>
  <si>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</si>
  <si>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</si>
  <si>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</si>
  <si>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</si>
  <si>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</si>
  <si>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</si>
  <si>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</si>
  <si>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</si>
  <si>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</si>
  <si>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</si>
  <si>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</si>
  <si>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</si>
  <si>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</si>
  <si>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</si>
  <si>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</si>
  <si>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</si>
  <si>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</si>
  <si>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</si>
  <si>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</si>
  <si>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</si>
  <si>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</si>
  <si>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</si>
  <si>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</si>
  <si>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</si>
  <si>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</si>
  <si>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</si>
  <si>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</si>
  <si>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</si>
  <si>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</si>
  <si>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</si>
  <si>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</si>
  <si>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</si>
  <si>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</si>
  <si>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</si>
  <si>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</si>
  <si>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</si>
  <si>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</si>
  <si>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</si>
  <si>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</si>
  <si>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</si>
  <si>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</si>
  <si>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</si>
  <si>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</si>
  <si>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</si>
  <si>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</si>
  <si>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</si>
  <si>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</si>
  <si>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</si>
  <si>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</si>
  <si>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</si>
  <si>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</si>
  <si>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</si>
  <si>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</si>
  <si>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</si>
  <si>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</si>
  <si>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</si>
  <si>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</si>
  <si>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</si>
  <si>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</si>
  <si>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</si>
  <si>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</si>
  <si>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</si>
  <si>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</si>
  <si>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</si>
  <si>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</si>
  <si>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</si>
  <si>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</si>
  <si>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</si>
  <si>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</si>
  <si>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</si>
  <si>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</si>
  <si>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</si>
  <si>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</si>
  <si>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</si>
  <si>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</si>
  <si>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</si>
  <si>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</si>
  <si>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</si>
  <si>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</si>
  <si>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</si>
  <si>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</si>
  <si>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</si>
  <si>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</si>
  <si>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</si>
  <si>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</si>
  <si>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</si>
  <si>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</si>
  <si>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</si>
  <si>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</si>
  <si>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</si>
  <si>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</si>
  <si>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</si>
  <si>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</si>
  <si>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</si>
  <si>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</si>
  <si>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</si>
  <si>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</si>
  <si>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</si>
  <si>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</si>
  <si>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</si>
  <si>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</si>
  <si>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</si>
  <si>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</si>
  <si>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</si>
  <si>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</si>
  <si>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</si>
  <si>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</si>
  <si>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</si>
  <si>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</si>
  <si>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</si>
  <si>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</si>
  <si>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</si>
  <si>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</si>
  <si>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</si>
  <si>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</si>
  <si>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</si>
  <si>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</si>
  <si>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</si>
  <si>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</si>
  <si>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</si>
  <si>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</si>
  <si>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</si>
  <si>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</si>
  <si>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</si>
  <si>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</si>
  <si>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</si>
  <si>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</si>
  <si>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</si>
  <si>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</si>
  <si>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</si>
  <si>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</si>
  <si>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</si>
  <si>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</si>
  <si>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</si>
  <si>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</si>
  <si>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</si>
  <si>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</si>
  <si>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</si>
  <si>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</si>
  <si>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</si>
  <si>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</si>
  <si>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</si>
  <si>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</si>
  <si>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</si>
  <si>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</si>
  <si>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</si>
  <si>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</si>
  <si>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</si>
  <si>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</si>
  <si>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</si>
  <si>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</si>
  <si>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</si>
  <si>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</si>
  <si>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</si>
  <si>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</si>
  <si>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</si>
  <si>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</si>
  <si>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</si>
  <si>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</si>
  <si>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</si>
  <si>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</si>
  <si>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</si>
  <si>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</si>
  <si>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</si>
  <si>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</si>
  <si>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</si>
  <si>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</si>
  <si>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</si>
  <si>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</si>
  <si>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</si>
  <si>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</si>
  <si>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</si>
  <si>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</si>
  <si>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</si>
  <si>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</si>
  <si>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</si>
  <si>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</si>
  <si>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</si>
  <si>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</si>
  <si>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</si>
  <si>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</si>
  <si>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</si>
  <si>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</si>
  <si>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</si>
  <si>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</si>
  <si>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</si>
  <si>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</si>
  <si>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</si>
  <si>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</si>
  <si>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</si>
  <si>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</si>
  <si>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</si>
  <si>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</si>
  <si>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</si>
  <si>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</si>
  <si>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</si>
  <si>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</si>
  <si>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</si>
  <si>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</si>
  <si>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</si>
  <si>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</si>
  <si>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</si>
  <si>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</si>
  <si>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</si>
  <si>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</si>
  <si>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</si>
  <si>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</si>
  <si>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</si>
  <si>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</si>
  <si>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</si>
  <si>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</si>
  <si>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</si>
  <si>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</si>
  <si>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</si>
  <si>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</si>
  <si>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</si>
  <si>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</si>
  <si>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</si>
  <si>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</si>
  <si>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</si>
  <si>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</si>
  <si>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</si>
  <si>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</si>
  <si>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</si>
  <si>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</si>
  <si>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</si>
  <si>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</si>
  <si>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</si>
  <si>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</si>
  <si>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</si>
  <si>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</si>
  <si>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</si>
  <si>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</si>
  <si>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</si>
  <si>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</si>
  <si>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</si>
  <si>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</si>
  <si>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</si>
  <si>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</si>
  <si>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</si>
  <si>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</si>
  <si>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</si>
  <si>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</si>
  <si>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</si>
  <si>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</si>
  <si>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</si>
  <si>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</si>
  <si>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</si>
  <si>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</si>
  <si>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</si>
  <si>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</si>
  <si>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</si>
  <si>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</si>
  <si>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</si>
  <si>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</si>
  <si>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</si>
  <si>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</si>
  <si>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</si>
  <si>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</si>
  <si>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</si>
  <si>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</si>
  <si>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</si>
  <si>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</si>
  <si>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</si>
  <si>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</si>
  <si>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</si>
  <si>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</si>
  <si>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</si>
  <si>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</si>
  <si>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</si>
  <si>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</si>
  <si>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</si>
  <si>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</si>
  <si>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</si>
  <si>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</si>
  <si>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</si>
  <si>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</si>
  <si>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</si>
  <si>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</si>
  <si>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</si>
  <si>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</si>
  <si>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</si>
  <si>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</si>
  <si>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</si>
  <si>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</si>
  <si>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</si>
  <si>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</si>
  <si>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</si>
  <si>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</si>
  <si>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</si>
  <si>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</si>
  <si>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</si>
  <si>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</si>
  <si>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</si>
  <si>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</si>
  <si>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</si>
  <si>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</si>
  <si>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</si>
  <si>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</si>
  <si>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</si>
  <si>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</si>
  <si>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</si>
  <si>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</si>
  <si>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</si>
  <si>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</si>
  <si>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</si>
  <si>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</si>
  <si>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</si>
  <si>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</si>
  <si>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</si>
  <si>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</si>
  <si>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</si>
  <si>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</si>
  <si>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</si>
  <si>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</si>
  <si>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</si>
  <si>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</si>
  <si>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</si>
  <si>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</si>
  <si>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</si>
  <si>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</si>
  <si>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</si>
  <si>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</si>
  <si>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</si>
  <si>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</si>
  <si>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</si>
  <si>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</si>
  <si>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</si>
  <si>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</si>
  <si>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</si>
  <si>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</si>
  <si>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</si>
  <si>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</si>
  <si>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</si>
  <si>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</si>
  <si>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</si>
  <si>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</si>
  <si>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</si>
  <si>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</si>
  <si>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</si>
  <si>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</si>
  <si>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</si>
  <si>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</si>
  <si>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</si>
  <si>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</si>
  <si>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</si>
  <si>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</si>
  <si>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</si>
  <si>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</si>
  <si>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</si>
  <si>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</si>
  <si>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</si>
  <si>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</si>
  <si>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</si>
  <si>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</si>
  <si>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</si>
  <si>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</si>
  <si>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</si>
  <si>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</si>
  <si>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</si>
  <si>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</si>
  <si>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</si>
  <si>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</si>
  <si>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</si>
  <si>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</si>
  <si>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</si>
  <si>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</si>
  <si>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</si>
  <si>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</si>
  <si>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</si>
  <si>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</si>
  <si>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</si>
  <si>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</si>
  <si>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</si>
  <si>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</si>
  <si>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</si>
  <si>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</si>
  <si>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</si>
  <si>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</si>
  <si>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</si>
  <si>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</si>
  <si>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</si>
  <si>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</si>
  <si>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</si>
  <si>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</si>
  <si>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</si>
  <si>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</si>
  <si>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</si>
  <si>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</si>
  <si>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</si>
  <si>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</si>
  <si>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</si>
  <si>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</si>
  <si>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</si>
  <si>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</si>
  <si>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</si>
  <si>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</si>
  <si>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</si>
  <si>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</si>
  <si>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</si>
  <si>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</si>
  <si>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</si>
  <si>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</si>
  <si>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</si>
  <si>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</si>
  <si>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</si>
  <si>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</si>
  <si>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</si>
  <si>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</si>
  <si>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</si>
  <si>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</si>
  <si>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</si>
  <si>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</si>
  <si>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</si>
  <si>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</si>
  <si>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</si>
  <si>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</si>
  <si>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</si>
  <si>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</si>
  <si>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</si>
  <si>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</si>
  <si>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</si>
  <si>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</si>
  <si>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</si>
  <si>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</si>
  <si>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</si>
  <si>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</si>
  <si>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</si>
  <si>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</si>
  <si>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</si>
  <si>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</si>
  <si>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</si>
  <si>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</si>
  <si>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</si>
  <si>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</si>
  <si>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</si>
  <si>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</si>
  <si>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</si>
  <si>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</si>
  <si>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</si>
  <si>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</si>
  <si>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</si>
  <si>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</si>
  <si>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</si>
  <si>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</si>
  <si>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</si>
  <si>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</si>
  <si>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</si>
  <si>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</si>
  <si>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</si>
  <si>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</si>
  <si>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</si>
  <si>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</si>
  <si>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</si>
  <si>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</si>
  <si>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</si>
  <si>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</si>
  <si>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</si>
  <si>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</si>
  <si>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</si>
  <si>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</si>
  <si>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</si>
  <si>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</si>
  <si>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</si>
  <si>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</si>
  <si>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</si>
  <si>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</si>
  <si>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</si>
  <si>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</si>
  <si>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</si>
  <si>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</si>
  <si>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</si>
  <si>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</si>
  <si>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</si>
  <si>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</si>
  <si>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</si>
  <si>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</si>
  <si>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</si>
  <si>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</si>
  <si>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</si>
  <si>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</si>
  <si>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</si>
  <si>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</si>
  <si>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</si>
  <si>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</si>
  <si>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</si>
  <si>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</si>
  <si>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</si>
  <si>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</si>
  <si>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</si>
  <si>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</si>
  <si>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</si>
  <si>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</si>
  <si>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</si>
  <si>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</si>
  <si>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</si>
  <si>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</si>
  <si>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</si>
  <si>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</si>
  <si>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</si>
  <si>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</si>
  <si>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</si>
  <si>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</si>
  <si>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</si>
  <si>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</si>
  <si>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</si>
  <si>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</si>
  <si>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</si>
  <si>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</si>
  <si>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</si>
  <si>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</si>
  <si>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</si>
  <si>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</si>
  <si>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</si>
  <si>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</si>
  <si>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</si>
  <si>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</si>
  <si>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</si>
  <si>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</si>
  <si>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</si>
  <si>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</si>
  <si>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</si>
  <si>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</si>
  <si>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</si>
  <si>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</si>
  <si>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</si>
  <si>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</si>
  <si>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</si>
  <si>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</si>
  <si>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</si>
  <si>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</si>
  <si>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</si>
  <si>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</si>
  <si>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</si>
  <si>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</si>
  <si>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</si>
  <si>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</si>
  <si>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</si>
  <si>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</si>
  <si>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</si>
  <si>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</si>
  <si>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</si>
  <si>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</si>
  <si>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</si>
  <si>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</si>
  <si>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</si>
  <si>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</si>
  <si>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</si>
  <si>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</si>
  <si>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</si>
  <si>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</si>
  <si>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</si>
  <si>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</si>
  <si>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</si>
  <si>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</si>
  <si>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</si>
  <si>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</si>
  <si>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</si>
  <si>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</si>
  <si>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</si>
  <si>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</si>
  <si>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</si>
  <si>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</si>
  <si>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</si>
  <si>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</si>
  <si>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</si>
  <si>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</si>
  <si>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</si>
  <si>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</si>
  <si>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</si>
  <si>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</si>
  <si>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</si>
  <si>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</si>
  <si>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</si>
  <si>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</si>
  <si>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</si>
  <si>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</si>
  <si>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</si>
  <si>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</si>
  <si>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</si>
  <si>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</si>
  <si>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</si>
  <si>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</si>
  <si>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</si>
  <si>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</si>
  <si>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</si>
  <si>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</si>
  <si>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</si>
  <si>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</si>
  <si>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</si>
  <si>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</si>
  <si>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</si>
  <si>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</si>
  <si>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</si>
  <si>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</si>
  <si>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</si>
  <si>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</si>
  <si>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</si>
  <si>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</si>
  <si>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</si>
  <si>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</si>
  <si>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</si>
  <si>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</si>
  <si>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</si>
  <si>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</si>
  <si>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</si>
  <si>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</si>
  <si>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</si>
  <si>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</si>
  <si>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</si>
  <si>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</si>
  <si>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</si>
  <si>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</si>
  <si>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</si>
  <si>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</si>
  <si>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</si>
  <si>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</si>
  <si>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</si>
  <si>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</si>
  <si>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</si>
  <si>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</si>
  <si>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</si>
  <si>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</si>
  <si>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</si>
  <si>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</si>
  <si>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</si>
  <si>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</si>
  <si>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</si>
  <si>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</si>
  <si>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</si>
  <si>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</si>
  <si>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</si>
  <si>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</si>
  <si>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</si>
  <si>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</si>
  <si>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</si>
  <si>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</si>
  <si>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</si>
  <si>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</si>
  <si>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</si>
  <si>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</si>
  <si>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</si>
  <si>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</si>
  <si>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</si>
  <si>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</si>
  <si>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</si>
  <si>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</si>
  <si>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</si>
  <si>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</si>
  <si>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</si>
  <si>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</si>
  <si>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</si>
  <si>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</si>
  <si>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</si>
  <si>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</si>
  <si>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</si>
  <si>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</si>
  <si>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</si>
  <si>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</si>
  <si>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</si>
  <si>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</si>
  <si>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</si>
  <si>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</si>
  <si>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</si>
  <si>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</si>
  <si>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</si>
  <si>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</si>
  <si>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</si>
  <si>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</si>
  <si>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</si>
  <si>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</si>
  <si>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</si>
  <si>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</si>
  <si>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</si>
  <si>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</si>
  <si>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</si>
  <si>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</si>
  <si>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</si>
  <si>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</si>
  <si>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</si>
  <si>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</si>
  <si>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</si>
  <si>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</si>
  <si>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</si>
  <si>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</si>
  <si>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</si>
  <si>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</si>
  <si>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</si>
  <si>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</si>
  <si>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</si>
  <si>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</si>
  <si>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</si>
  <si>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</si>
  <si>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</si>
  <si>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</si>
  <si>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</si>
  <si>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</si>
  <si>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</si>
  <si>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</si>
  <si>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</si>
  <si>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</si>
  <si>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</si>
  <si>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</si>
  <si>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</si>
  <si>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</si>
  <si>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</si>
  <si>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</si>
  <si>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</si>
  <si>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</si>
  <si>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</si>
  <si>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</si>
  <si>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</si>
  <si>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</si>
  <si>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</si>
  <si>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</si>
  <si>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</si>
  <si>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</si>
  <si>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</si>
  <si>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</si>
  <si>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</si>
  <si>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</si>
  <si>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</si>
  <si>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</si>
  <si>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</si>
  <si>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</si>
  <si>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</si>
  <si>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</si>
  <si>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</si>
  <si>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</si>
  <si>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</si>
  <si>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</si>
  <si>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</si>
  <si>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</si>
  <si>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</si>
  <si>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</si>
  <si>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</si>
  <si>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</si>
  <si>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</si>
  <si>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</si>
  <si>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</si>
  <si>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</si>
  <si>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</si>
  <si>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</si>
  <si>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</si>
  <si>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</si>
  <si>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</si>
  <si>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</si>
  <si>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</si>
  <si>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</si>
  <si>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</si>
  <si>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</si>
  <si>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</si>
  <si>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</si>
  <si>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</si>
  <si>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</si>
  <si>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</si>
  <si>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</si>
  <si>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</si>
  <si>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</si>
  <si>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</si>
  <si>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</si>
  <si>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</si>
  <si>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</si>
  <si>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</si>
  <si>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</si>
  <si>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</si>
  <si>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</si>
  <si>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</si>
  <si>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</si>
  <si>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</si>
  <si>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</si>
  <si>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</si>
  <si>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</si>
  <si>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</si>
  <si>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</si>
  <si>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</si>
  <si>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</si>
  <si>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</si>
  <si>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</si>
  <si>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</si>
  <si>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</si>
  <si>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</si>
  <si>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</si>
  <si>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</si>
  <si>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</si>
  <si>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</si>
  <si>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</si>
  <si>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</si>
  <si>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</si>
  <si>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</si>
  <si>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</si>
  <si>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</si>
  <si>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</si>
  <si>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</si>
  <si>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</si>
  <si>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</si>
  <si>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</si>
  <si>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</si>
  <si>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</si>
  <si>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</si>
  <si>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</si>
  <si>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</si>
  <si>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</si>
  <si>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</si>
  <si>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</si>
  <si>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</si>
  <si>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</si>
  <si>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</si>
  <si>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</si>
  <si>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</si>
  <si>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</si>
  <si>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</si>
  <si>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</si>
  <si>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</si>
  <si>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</si>
  <si>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</si>
  <si>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</si>
  <si>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</si>
  <si>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</si>
  <si>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</si>
  <si>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</si>
  <si>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</si>
  <si>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</si>
  <si>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</si>
  <si>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</si>
  <si>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</si>
  <si>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</si>
  <si>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</si>
  <si>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</si>
  <si>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</si>
  <si>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</si>
  <si>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</si>
  <si>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</si>
  <si>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</si>
  <si>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</si>
  <si>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</si>
  <si>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</si>
  <si>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</si>
  <si>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</si>
  <si>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</si>
  <si>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</si>
  <si>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</si>
  <si>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</si>
  <si>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</si>
  <si>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</si>
  <si>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</si>
  <si>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</si>
  <si>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</si>
  <si>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</si>
  <si>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</si>
  <si>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</si>
  <si>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</si>
  <si>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</si>
  <si>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</si>
  <si>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</si>
  <si>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</si>
  <si>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</si>
  <si>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</si>
  <si>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</si>
  <si>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</si>
  <si>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</si>
  <si>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</si>
  <si>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</si>
  <si>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</si>
  <si>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</si>
  <si>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</si>
  <si>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</si>
  <si>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</si>
  <si>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</si>
  <si>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</si>
  <si>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</si>
  <si>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</si>
  <si>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</si>
  <si>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</si>
  <si>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</si>
  <si>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</si>
  <si>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</si>
  <si>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</si>
  <si>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</si>
  <si>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</si>
  <si>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</si>
  <si>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</si>
  <si>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</si>
  <si>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</si>
  <si>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</si>
  <si>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</si>
  <si>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</si>
  <si>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</si>
  <si>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</si>
  <si>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</si>
  <si>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</si>
  <si>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</si>
  <si>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</si>
  <si>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</si>
  <si>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</si>
  <si>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</si>
  <si>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</si>
  <si>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</si>
  <si>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</si>
  <si>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</si>
  <si>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</si>
  <si>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</si>
  <si>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</si>
  <si>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</si>
  <si>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</si>
  <si>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</si>
  <si>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</si>
  <si>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</si>
  <si>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</si>
  <si>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</si>
  <si>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</si>
  <si>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</si>
  <si>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</si>
  <si>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</si>
  <si>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</si>
  <si>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</si>
  <si>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</si>
  <si>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</si>
  <si>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</si>
  <si>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</si>
  <si>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</si>
  <si>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</si>
  <si>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</si>
  <si>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</si>
  <si>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</si>
  <si>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</si>
  <si>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</si>
  <si>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</si>
  <si>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</si>
  <si>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</si>
  <si>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</si>
  <si>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</si>
  <si>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</si>
  <si>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</si>
  <si>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</si>
  <si>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</si>
  <si>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</si>
  <si>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</si>
  <si>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</si>
  <si>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</si>
  <si>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</si>
  <si>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</si>
  <si>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</si>
  <si>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</si>
  <si>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</si>
  <si>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</si>
  <si>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</si>
  <si>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</si>
  <si>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</si>
  <si>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</si>
  <si>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</si>
  <si>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</si>
  <si>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</si>
  <si>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</si>
  <si>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</si>
  <si>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</si>
  <si>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</si>
  <si>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</si>
  <si>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</si>
  <si>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</si>
  <si>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</si>
  <si>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</si>
  <si>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</si>
  <si>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</si>
  <si>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</si>
  <si>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</si>
  <si>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</si>
  <si>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</si>
  <si>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</si>
  <si>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</si>
  <si>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</si>
  <si>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</si>
  <si>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</si>
  <si>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</si>
  <si>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</si>
  <si>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</si>
  <si>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</si>
  <si>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</si>
  <si>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</si>
  <si>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</si>
  <si>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</si>
  <si>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</si>
  <si>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</si>
  <si>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</si>
  <si>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</si>
  <si>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</si>
  <si>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</si>
  <si>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</si>
  <si>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</si>
  <si>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</si>
  <si>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</si>
  <si>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</si>
  <si>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</si>
  <si>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</si>
  <si>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</si>
  <si>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</si>
  <si>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</si>
  <si>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</si>
  <si>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</si>
  <si>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</si>
  <si>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</si>
  <si>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</si>
  <si>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</si>
  <si>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</si>
  <si>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</si>
  <si>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</si>
  <si>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</si>
  <si>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</si>
  <si>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</si>
  <si>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</si>
  <si>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</si>
  <si>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</si>
  <si>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</si>
  <si>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</si>
  <si>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</si>
  <si>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</si>
  <si>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</si>
  <si>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</si>
  <si>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</si>
  <si>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</si>
  <si>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</si>
  <si>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</si>
  <si>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</si>
  <si>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</si>
  <si>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</si>
  <si>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</si>
  <si>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</si>
  <si>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</si>
  <si>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</si>
  <si>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</si>
  <si>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</si>
  <si>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</si>
  <si>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</si>
  <si>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</si>
  <si>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</si>
  <si>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</si>
  <si>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</si>
  <si>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</si>
  <si>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</si>
  <si>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</si>
  <si>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</si>
  <si>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</si>
  <si>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</si>
  <si>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</si>
  <si>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</si>
  <si>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</si>
  <si>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</si>
  <si>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</si>
  <si>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</si>
  <si>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</si>
  <si>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</si>
  <si>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</si>
  <si>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</si>
  <si>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</si>
  <si>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</si>
  <si>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</si>
  <si>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</si>
  <si>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</si>
  <si>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</si>
  <si>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</si>
  <si>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</si>
  <si>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</si>
  <si>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</si>
  <si>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</si>
  <si>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</si>
  <si>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</si>
  <si>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</si>
  <si>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</si>
  <si>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</si>
  <si>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</si>
  <si>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</si>
  <si>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</si>
  <si>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</si>
  <si>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</si>
  <si>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</si>
  <si>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</si>
  <si>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</si>
  <si>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</si>
  <si>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</si>
  <si>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</si>
  <si>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</si>
  <si>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</si>
  <si>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</si>
  <si>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</si>
  <si>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</si>
  <si>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</si>
  <si>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</si>
  <si>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</si>
  <si>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</si>
  <si>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</si>
  <si>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</si>
  <si>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</si>
  <si>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</si>
  <si>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</si>
  <si>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</si>
  <si>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</si>
  <si>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</si>
  <si>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</si>
  <si>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</si>
  <si>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</si>
  <si>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</si>
  <si>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</si>
  <si>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</si>
  <si>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</si>
  <si>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</si>
  <si>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</si>
  <si>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</si>
  <si>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</si>
  <si>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</si>
  <si>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</si>
  <si>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</si>
  <si>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</si>
  <si>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</si>
  <si>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</si>
  <si>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</si>
  <si>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</si>
  <si>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</si>
  <si>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</si>
  <si>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</si>
  <si>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</si>
  <si>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</si>
  <si>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</si>
  <si>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</si>
  <si>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</si>
  <si>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</si>
  <si>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</si>
  <si>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</si>
  <si>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</si>
  <si>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</si>
  <si>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</si>
  <si>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</si>
  <si>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</si>
  <si>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</si>
  <si>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</si>
  <si>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</si>
  <si>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</si>
  <si>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</si>
  <si>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</si>
  <si>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</si>
  <si>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</si>
  <si>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</si>
  <si>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</si>
  <si>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</si>
  <si>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</si>
  <si>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</si>
  <si>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</si>
  <si>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</si>
  <si>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</si>
  <si>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</si>
  <si>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</si>
  <si>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</si>
  <si>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</si>
  <si>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</si>
  <si>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</si>
  <si>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</si>
  <si>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</si>
  <si>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</si>
  <si>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</si>
  <si>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</si>
  <si>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</si>
  <si>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</si>
  <si>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</si>
  <si>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</si>
  <si>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</si>
  <si>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</si>
  <si>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</si>
  <si>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</si>
  <si>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</si>
  <si>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</si>
  <si>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</si>
  <si>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</si>
  <si>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</si>
  <si>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</si>
  <si>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</si>
  <si>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</si>
  <si>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</si>
  <si>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</si>
  <si>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</si>
  <si>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</si>
  <si>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</si>
  <si>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</si>
  <si>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</si>
  <si>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</si>
  <si>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</si>
  <si>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</si>
  <si>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</si>
  <si>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</si>
  <si>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</si>
  <si>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</si>
  <si>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</si>
  <si>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</si>
  <si>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</si>
  <si>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</si>
  <si>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</si>
  <si>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</si>
  <si>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</si>
  <si>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</si>
  <si>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</si>
  <si>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</si>
  <si>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</si>
  <si>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</si>
  <si>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</si>
  <si>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</si>
  <si>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</si>
  <si>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</si>
  <si>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</si>
  <si>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</si>
  <si>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</si>
  <si>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</si>
  <si>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</si>
  <si>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</si>
  <si>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</si>
  <si>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</si>
  <si>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</si>
  <si>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</si>
  <si>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</si>
  <si>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</si>
  <si>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</si>
  <si>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</si>
  <si>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</si>
  <si>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</si>
  <si>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</si>
  <si>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</si>
  <si>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</si>
  <si>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</si>
  <si>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</si>
  <si>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</si>
  <si>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</si>
  <si>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</si>
  <si>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</si>
  <si>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</si>
  <si>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</si>
  <si>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</si>
  <si>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</si>
  <si>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</si>
  <si>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</si>
  <si>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</si>
  <si>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</si>
  <si>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</si>
  <si>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</si>
  <si>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</si>
  <si>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</si>
  <si>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</si>
  <si>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</si>
  <si>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</si>
  <si>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</si>
  <si>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</si>
  <si>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</si>
  <si>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</si>
  <si>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</si>
  <si>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</si>
  <si>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</si>
  <si>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</si>
  <si>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</si>
  <si>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</si>
  <si>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</si>
  <si>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</si>
  <si>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</si>
  <si>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</si>
  <si>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</si>
  <si>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</si>
  <si>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</si>
  <si>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</si>
  <si>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</si>
  <si>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</si>
  <si>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</si>
  <si>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</si>
  <si>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</si>
  <si>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</si>
  <si>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</si>
  <si>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</si>
  <si>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</si>
  <si>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</si>
  <si>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</si>
  <si>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</si>
  <si>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</si>
  <si>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</si>
  <si>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</si>
  <si>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</si>
  <si>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</si>
  <si>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</si>
  <si>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</si>
  <si>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</si>
  <si>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</si>
  <si>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</si>
  <si>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</si>
  <si>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</si>
  <si>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</si>
  <si>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</si>
  <si>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</si>
  <si>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</si>
  <si>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</si>
  <si>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</si>
  <si>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</si>
  <si>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</si>
  <si>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</si>
  <si>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</si>
  <si>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</si>
  <si>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</si>
  <si>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</si>
  <si>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</si>
  <si>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</si>
  <si>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</si>
  <si>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</si>
  <si>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</si>
  <si>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</si>
  <si>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</si>
  <si>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</si>
  <si>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</si>
  <si>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</si>
  <si>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</si>
  <si>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</si>
  <si>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</si>
  <si>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</si>
  <si>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</si>
  <si>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</si>
  <si>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</si>
  <si>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</si>
  <si>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</si>
  <si>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</si>
  <si>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</si>
  <si>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</si>
  <si>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</si>
  <si>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</si>
  <si>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</si>
  <si>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</si>
  <si>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</si>
  <si>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</si>
  <si>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</si>
  <si>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</si>
  <si>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</si>
  <si>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</si>
  <si>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</si>
  <si>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</si>
  <si>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</si>
  <si>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</si>
  <si>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</si>
  <si>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</si>
  <si>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</si>
  <si>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</si>
  <si>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</si>
  <si>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</si>
  <si>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</si>
  <si>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</si>
  <si>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</si>
  <si>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</si>
  <si>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</si>
  <si>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</si>
  <si>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</si>
  <si>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</si>
  <si>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</si>
  <si>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</si>
  <si>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</si>
  <si>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</si>
  <si>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</si>
  <si>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</si>
  <si>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</si>
  <si>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</si>
  <si>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</si>
  <si>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</si>
  <si>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</si>
  <si>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</si>
  <si>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</si>
  <si>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</si>
  <si>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</si>
  <si>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</si>
  <si>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</si>
  <si>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</si>
  <si>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</si>
  <si>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</si>
  <si>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</si>
  <si>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</si>
  <si>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</si>
  <si>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</si>
  <si>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</si>
  <si>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</si>
  <si>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</si>
  <si>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</si>
  <si>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</si>
  <si>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</si>
  <si>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</si>
  <si>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</si>
  <si>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</si>
  <si>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</si>
  <si>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</si>
  <si>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</si>
  <si>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</si>
  <si>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</si>
  <si>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</si>
  <si>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</si>
  <si>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</si>
  <si>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</si>
  <si>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</si>
  <si>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</si>
  <si>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</si>
  <si>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</si>
  <si>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</si>
  <si>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</si>
  <si>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</si>
  <si>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</si>
  <si>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</si>
  <si>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</si>
  <si>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</si>
  <si>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</si>
  <si>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</si>
  <si>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</si>
  <si>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</si>
  <si>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</si>
  <si>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</si>
  <si>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</si>
  <si>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</si>
  <si>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</si>
  <si>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</si>
  <si>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</si>
  <si>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</si>
  <si>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</si>
  <si>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</si>
  <si>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</si>
  <si>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</si>
  <si>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</si>
  <si>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</si>
  <si>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</si>
  <si>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</si>
  <si>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</si>
  <si>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</si>
  <si>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</si>
  <si>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</si>
  <si>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</si>
  <si>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</si>
  <si>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</si>
  <si>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</si>
  <si>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</si>
  <si>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</si>
  <si>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</si>
  <si>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</si>
  <si>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</si>
  <si>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</si>
  <si>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</si>
  <si>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</si>
  <si>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</si>
  <si>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</si>
  <si>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</si>
  <si>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</si>
  <si>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</si>
  <si>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</si>
  <si>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</si>
  <si>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</si>
  <si>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</si>
  <si>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</si>
  <si>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</si>
  <si>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</si>
  <si>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</si>
  <si>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</si>
  <si>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</si>
  <si>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</si>
  <si>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</si>
  <si>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</si>
  <si>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</si>
  <si>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</si>
  <si>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</si>
  <si>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</si>
  <si>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</si>
  <si>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</si>
  <si>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</si>
  <si>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</si>
  <si>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</si>
  <si>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</si>
  <si>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</si>
  <si>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</si>
  <si>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</si>
  <si>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</si>
  <si>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</si>
  <si>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</si>
  <si>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</si>
  <si>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</si>
  <si>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</si>
  <si>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</si>
  <si>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</si>
  <si>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</si>
  <si>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</si>
  <si>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</si>
  <si>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</si>
  <si>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</si>
  <si>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</si>
  <si>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</si>
  <si>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</si>
  <si>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</si>
  <si>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</si>
  <si>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</si>
  <si>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</si>
  <si>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</si>
  <si>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</si>
  <si>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</si>
  <si>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</si>
  <si>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</si>
  <si>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</si>
  <si>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</si>
  <si>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</si>
  <si>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</si>
  <si>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</si>
  <si>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</si>
  <si>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</si>
  <si>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</si>
  <si>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</si>
  <si>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</si>
  <si>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</si>
  <si>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</si>
  <si>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</si>
  <si>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</si>
  <si>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</si>
  <si>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</si>
  <si>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</si>
  <si>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</si>
  <si>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</si>
  <si>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</si>
  <si>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</si>
  <si>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</si>
  <si>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</si>
  <si>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</si>
  <si>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</si>
  <si>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</si>
  <si>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</si>
  <si>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</si>
  <si>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</si>
  <si>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</si>
  <si>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</si>
  <si>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</si>
  <si>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</si>
  <si>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</si>
  <si>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</si>
  <si>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</si>
  <si>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</si>
  <si>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</si>
  <si>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</si>
  <si>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</si>
  <si>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</si>
  <si>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</si>
  <si>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</si>
  <si>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</si>
  <si>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</si>
  <si>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</si>
  <si>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</si>
  <si>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</si>
  <si>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</si>
  <si>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</si>
  <si>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</si>
  <si>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</si>
  <si>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</si>
  <si>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</si>
  <si>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</si>
  <si>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</si>
  <si>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</si>
  <si>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</si>
  <si>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</si>
  <si>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</si>
  <si>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</si>
  <si>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</si>
  <si>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</si>
  <si>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</si>
  <si>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</si>
  <si>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</si>
  <si>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</si>
  <si>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</si>
  <si>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</si>
  <si>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</si>
  <si>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</si>
  <si>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</si>
  <si>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</si>
  <si>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</si>
  <si>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</si>
  <si>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</si>
  <si>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</si>
  <si>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</si>
  <si>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</si>
  <si>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</si>
  <si>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</si>
  <si>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</si>
  <si>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</si>
  <si>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</si>
  <si>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</si>
  <si>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</si>
  <si>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</si>
  <si>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</si>
  <si>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</si>
  <si>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</si>
  <si>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</si>
  <si>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</si>
  <si>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</si>
  <si>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</si>
  <si>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</si>
  <si>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</si>
  <si>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</si>
  <si>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</si>
  <si>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</si>
  <si>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</si>
  <si>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</si>
  <si>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</si>
  <si>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</si>
  <si>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</si>
  <si>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</si>
  <si>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</si>
  <si>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</si>
  <si>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</si>
  <si>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</si>
  <si>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</si>
  <si>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</si>
  <si>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</si>
  <si>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</si>
  <si>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</si>
  <si>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</si>
  <si>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</si>
  <si>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</si>
  <si>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</si>
  <si>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</si>
  <si>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</si>
  <si>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</si>
  <si>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</si>
  <si>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</si>
  <si>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</si>
  <si>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</si>
  <si>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</si>
  <si>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</si>
  <si>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</si>
  <si>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</si>
  <si>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</si>
  <si>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</si>
  <si>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</si>
  <si>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</si>
  <si>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</si>
  <si>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</si>
  <si>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</si>
  <si>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</si>
  <si>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</si>
  <si>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</si>
  <si>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</si>
  <si>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</si>
  <si>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</si>
  <si>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</si>
  <si>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</si>
  <si>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</si>
  <si>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</si>
  <si>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</si>
  <si>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</si>
  <si>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</si>
  <si>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</si>
  <si>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</si>
  <si>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</si>
  <si>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</si>
  <si>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</si>
  <si>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</si>
  <si>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</si>
  <si>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</si>
  <si>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</si>
  <si>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</si>
  <si>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</si>
  <si>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</si>
  <si>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</si>
  <si>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</si>
  <si>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</si>
  <si>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</si>
  <si>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</si>
  <si>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</si>
  <si>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</si>
  <si>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</si>
  <si>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</si>
  <si>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</si>
  <si>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</si>
  <si>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</si>
  <si>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</si>
  <si>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</si>
  <si>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</si>
  <si>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</si>
  <si>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</si>
  <si>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</si>
  <si>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</si>
  <si>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</si>
  <si>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</si>
  <si>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</si>
  <si>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</si>
  <si>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</si>
  <si>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</si>
  <si>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</si>
  <si>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</si>
  <si>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</si>
  <si>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</si>
  <si>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</si>
  <si>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</si>
  <si>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</si>
  <si>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</si>
  <si>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</si>
  <si>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</si>
  <si>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</si>
  <si>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</si>
  <si>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</si>
  <si>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</si>
  <si>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</si>
  <si>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</si>
  <si>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</si>
  <si>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</si>
  <si>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</si>
  <si>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</si>
  <si>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</si>
  <si>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</si>
  <si>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</si>
  <si>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</si>
  <si>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</si>
  <si>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</si>
  <si>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</si>
  <si>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</si>
  <si>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</si>
  <si>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</si>
  <si>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</si>
  <si>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</si>
  <si>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</si>
  <si>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</si>
  <si>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</si>
  <si>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</si>
  <si>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</si>
  <si>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</si>
  <si>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</si>
  <si>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</si>
  <si>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</si>
  <si>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</si>
  <si>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</si>
  <si>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</si>
  <si>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</si>
  <si>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</si>
  <si>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</si>
  <si>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</si>
  <si>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</si>
  <si>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</si>
  <si>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</si>
  <si>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</si>
  <si>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</si>
  <si>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</si>
  <si>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</si>
  <si>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</si>
  <si>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</si>
  <si>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</si>
  <si>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</si>
  <si>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</si>
  <si>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</si>
  <si>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</si>
  <si>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</si>
  <si>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</si>
  <si>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</si>
  <si>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</si>
  <si>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</si>
  <si>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</si>
  <si>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</si>
  <si>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</si>
  <si>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</si>
  <si>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</si>
  <si>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</si>
  <si>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</si>
  <si>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</si>
  <si>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</si>
  <si>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</si>
  <si>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</si>
  <si>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</si>
  <si>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</si>
  <si>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</si>
  <si>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</si>
  <si>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</si>
  <si>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</si>
  <si>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</si>
  <si>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</si>
  <si>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</si>
  <si>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</si>
  <si>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</si>
  <si>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</si>
  <si>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</si>
  <si>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</si>
  <si>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</si>
  <si>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</si>
  <si>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</si>
  <si>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</si>
  <si>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</si>
  <si>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</si>
  <si>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</si>
  <si>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</si>
  <si>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</si>
  <si>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</si>
  <si>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</si>
  <si>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</si>
  <si>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</si>
  <si>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</si>
  <si>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</si>
  <si>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</si>
  <si>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</si>
  <si>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</si>
  <si>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</si>
  <si>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</si>
  <si>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</si>
  <si>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</si>
  <si>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</si>
  <si>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</si>
  <si>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</si>
  <si>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</si>
  <si>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</si>
  <si>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</si>
  <si>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</si>
  <si>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</si>
  <si>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</si>
  <si>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</si>
  <si>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</si>
  <si>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</si>
  <si>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</si>
  <si>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</si>
  <si>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</si>
  <si>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</si>
  <si>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</si>
  <si>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</si>
  <si>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</si>
  <si>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</si>
  <si>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</si>
  <si>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</si>
  <si>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</si>
  <si>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</si>
  <si>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</si>
  <si>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</si>
  <si>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</si>
  <si>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</si>
  <si>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</si>
  <si>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</si>
  <si>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</si>
  <si>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</si>
  <si>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</si>
  <si>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</si>
  <si>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</si>
  <si>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</si>
  <si>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</si>
  <si>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</si>
  <si>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</si>
  <si>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</si>
  <si>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</si>
  <si>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</si>
  <si>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</si>
  <si>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</si>
  <si>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</si>
  <si>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</si>
  <si>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</si>
  <si>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</si>
  <si>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</si>
  <si>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</si>
  <si>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</si>
  <si>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</si>
  <si>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</si>
  <si>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</si>
  <si>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</si>
  <si>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</si>
  <si>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</si>
  <si>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</si>
  <si>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</si>
  <si>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</si>
  <si>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</si>
  <si>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</si>
  <si>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</si>
  <si>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</si>
  <si>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</si>
  <si>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</si>
  <si>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</si>
  <si>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</si>
  <si>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</si>
  <si>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</si>
  <si>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</si>
  <si>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</si>
  <si>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</si>
  <si>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</si>
  <si>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</si>
  <si>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</si>
  <si>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</si>
  <si>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</si>
  <si>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</si>
  <si>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</si>
  <si>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</si>
  <si>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</si>
  <si>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</si>
  <si>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</si>
  <si>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</si>
  <si>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</si>
  <si>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</si>
  <si>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</si>
  <si>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</si>
  <si>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</si>
  <si>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</si>
  <si>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</si>
  <si>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</si>
  <si>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</si>
  <si>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</si>
  <si>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</si>
  <si>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</si>
  <si>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</si>
  <si>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</si>
  <si>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</si>
  <si>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</si>
  <si>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</si>
  <si>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</si>
  <si>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</si>
  <si>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</si>
  <si>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</si>
  <si>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</si>
  <si>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</si>
  <si>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</si>
  <si>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</si>
  <si>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</si>
  <si>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</si>
  <si>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</si>
  <si>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</si>
  <si>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</si>
  <si>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</si>
  <si>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</si>
  <si>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</si>
  <si>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</si>
  <si>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</si>
  <si>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</si>
  <si>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</si>
  <si>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</si>
  <si>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</si>
  <si>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</si>
  <si>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</si>
  <si>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</si>
  <si>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</si>
  <si>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</si>
  <si>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</si>
  <si>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</si>
  <si>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</si>
  <si>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</si>
  <si>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</si>
  <si>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</si>
  <si>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</si>
  <si>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</si>
  <si>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</si>
  <si>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</si>
  <si>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</si>
  <si>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</si>
  <si>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</si>
  <si>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</si>
  <si>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</si>
  <si>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</si>
  <si>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</si>
  <si>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</si>
  <si>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</si>
  <si>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</si>
  <si>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</si>
  <si>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</si>
  <si>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</si>
  <si>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</si>
  <si>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</si>
  <si>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</si>
  <si>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</si>
  <si>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</si>
  <si>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</si>
  <si>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</si>
  <si>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</si>
  <si>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</si>
  <si>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</si>
  <si>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</si>
  <si>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</si>
  <si>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</si>
  <si>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</si>
  <si>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</si>
  <si>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</si>
  <si>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</si>
  <si>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</si>
  <si>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</si>
  <si>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</si>
  <si>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</si>
  <si>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</si>
  <si>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</si>
  <si>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</si>
  <si>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</si>
  <si>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</si>
  <si>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</si>
  <si>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</si>
  <si>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</si>
  <si>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</si>
  <si>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</si>
  <si>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</si>
  <si>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</si>
  <si>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</si>
  <si>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</si>
  <si>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</si>
  <si>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</si>
  <si>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</si>
  <si>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</si>
  <si>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</si>
  <si>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</si>
  <si>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</si>
  <si>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</si>
  <si>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</si>
  <si>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</si>
  <si>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</si>
  <si>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</si>
  <si>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</si>
  <si>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</si>
  <si>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</si>
  <si>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</si>
  <si>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</si>
  <si>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</si>
  <si>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</si>
  <si>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</si>
  <si>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</si>
  <si>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</si>
  <si>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</si>
  <si>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</si>
  <si>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</si>
  <si>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</si>
  <si>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</si>
  <si>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</si>
  <si>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</si>
  <si>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</si>
  <si>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</si>
  <si>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</si>
  <si>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</si>
  <si>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</si>
  <si>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</si>
  <si>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</si>
  <si>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</si>
  <si>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</si>
  <si>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</si>
  <si>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</si>
  <si>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</si>
  <si>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</si>
  <si>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</si>
  <si>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</si>
  <si>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</si>
  <si>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</si>
  <si>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</si>
  <si>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</si>
  <si>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</si>
  <si>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</si>
  <si>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</si>
  <si>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</si>
  <si>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</si>
  <si>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</si>
  <si>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</si>
  <si>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</si>
  <si>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</si>
  <si>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</si>
  <si>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</si>
  <si>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</si>
  <si>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</si>
  <si>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</si>
  <si>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</si>
  <si>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</si>
  <si>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</si>
  <si>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</si>
  <si>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</si>
  <si>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</si>
  <si>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</si>
  <si>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</si>
  <si>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</si>
  <si>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</si>
  <si>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</si>
  <si>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</si>
  <si>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</si>
  <si>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</si>
  <si>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</si>
  <si>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</si>
  <si>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</si>
  <si>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</si>
  <si>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</si>
  <si>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</si>
  <si>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</si>
  <si>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</si>
  <si>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</si>
  <si>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</si>
  <si>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</si>
  <si>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</si>
  <si>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</si>
  <si>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</si>
  <si>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</si>
  <si>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</si>
  <si>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</si>
  <si>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</si>
  <si>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</si>
  <si>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</si>
  <si>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</si>
  <si>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</si>
  <si>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</si>
  <si>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</si>
  <si>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</si>
  <si>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</si>
  <si>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</si>
  <si>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</si>
  <si>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</si>
  <si>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</si>
  <si>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</si>
  <si>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</si>
  <si>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</si>
  <si>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</si>
  <si>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</si>
  <si>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</si>
  <si>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</si>
  <si>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</si>
  <si>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</si>
  <si>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</si>
  <si>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</si>
  <si>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</si>
  <si>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</si>
  <si>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</si>
  <si>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</si>
  <si>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</si>
  <si>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</si>
  <si>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</si>
  <si>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</si>
  <si>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</si>
  <si>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</si>
  <si>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</si>
  <si>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</si>
  <si>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</si>
  <si>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</si>
  <si>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</si>
  <si>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</si>
  <si>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</si>
  <si>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</si>
  <si>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</si>
  <si>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</si>
  <si>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</si>
  <si>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</si>
  <si>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</si>
  <si>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</si>
  <si>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</si>
  <si>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</si>
  <si>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</si>
  <si>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</si>
  <si>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</si>
  <si>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</si>
  <si>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</si>
  <si>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</si>
  <si>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</si>
  <si>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</si>
  <si>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</si>
  <si>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</si>
  <si>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</si>
  <si>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</si>
  <si>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</si>
  <si>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</si>
  <si>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</si>
  <si>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</si>
  <si>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</si>
  <si>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</si>
  <si>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</si>
  <si>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</si>
  <si>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</si>
  <si>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</si>
  <si>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</si>
  <si>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</si>
  <si>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</si>
  <si>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</si>
  <si>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</si>
  <si>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</si>
  <si>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</si>
  <si>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</si>
  <si>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</si>
  <si>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</si>
  <si>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</si>
  <si>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</si>
  <si>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</si>
  <si>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</si>
  <si>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</si>
  <si>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</si>
  <si>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</si>
  <si>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</si>
  <si>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</si>
  <si>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</si>
  <si>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</si>
  <si>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</si>
  <si>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</si>
  <si>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</si>
  <si>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</si>
  <si>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</si>
  <si>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</si>
  <si>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</si>
  <si>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</si>
  <si>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</si>
  <si>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</si>
  <si>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</si>
  <si>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</si>
  <si>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</si>
  <si>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</si>
  <si>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</si>
  <si>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</si>
  <si>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</si>
  <si>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</si>
  <si>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</si>
  <si>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</si>
  <si>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</si>
  <si>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</si>
  <si>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</si>
  <si>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</si>
  <si>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</si>
  <si>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</si>
  <si>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</si>
  <si>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</si>
  <si>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</si>
  <si>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</si>
  <si>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</si>
  <si>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</si>
  <si>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</si>
  <si>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</si>
  <si>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</si>
  <si>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</si>
  <si>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</si>
  <si>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</si>
  <si>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</si>
  <si>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</si>
  <si>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</si>
  <si>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</si>
  <si>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</si>
  <si>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</si>
  <si>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</si>
  <si>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</si>
  <si>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</si>
  <si>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</si>
  <si>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</si>
  <si>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</si>
  <si>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</si>
  <si>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</si>
  <si>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</si>
  <si>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</si>
  <si>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</si>
  <si>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</si>
  <si>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</si>
  <si>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</si>
  <si>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</si>
  <si>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</si>
  <si>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</si>
  <si>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</si>
  <si>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</si>
  <si>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</si>
  <si>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</si>
  <si>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</si>
  <si>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</si>
  <si>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</si>
  <si>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</si>
  <si>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</si>
  <si>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</si>
  <si>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</si>
  <si>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</si>
  <si>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</si>
  <si>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</si>
  <si>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</si>
  <si>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</si>
  <si>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</si>
  <si>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</si>
  <si>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</si>
  <si>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</si>
  <si>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</si>
  <si>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</si>
  <si>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</si>
  <si>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</si>
  <si>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</si>
  <si>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</si>
  <si>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</si>
  <si>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</si>
  <si>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</si>
  <si>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</si>
  <si>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</si>
  <si>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</si>
  <si>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</si>
  <si>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</si>
  <si>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</si>
  <si>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</si>
  <si>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</si>
  <si>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</si>
  <si>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</si>
  <si>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</si>
  <si>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</si>
  <si>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</si>
  <si>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</si>
  <si>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</si>
  <si>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</si>
  <si>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</si>
  <si>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</si>
  <si>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</si>
  <si>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</si>
  <si>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</si>
  <si>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</si>
  <si>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</si>
  <si>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</si>
  <si>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</si>
  <si>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</si>
  <si>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</si>
  <si>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</si>
  <si>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</si>
  <si>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</si>
  <si>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</si>
  <si>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</si>
  <si>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</si>
  <si>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</si>
  <si>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</si>
  <si>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</si>
  <si>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</si>
  <si>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</si>
  <si>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</si>
  <si>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</si>
  <si>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</si>
  <si>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</si>
  <si>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</si>
  <si>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</si>
  <si>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</si>
  <si>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</si>
  <si>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</si>
  <si>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</si>
  <si>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</si>
  <si>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</si>
  <si>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</si>
  <si>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</si>
  <si>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</si>
  <si>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</si>
  <si>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</si>
  <si>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</si>
  <si>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</si>
  <si>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</si>
  <si>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</si>
  <si>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</si>
  <si>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</si>
  <si>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</si>
  <si>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</si>
  <si>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</si>
  <si>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</si>
  <si>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</si>
  <si>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</si>
  <si>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</si>
  <si>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</si>
  <si>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</si>
  <si>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</si>
  <si>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</si>
  <si>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</si>
  <si>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</si>
  <si>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</si>
  <si>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</si>
  <si>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</si>
  <si>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</si>
  <si>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</si>
  <si>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</si>
  <si>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</si>
  <si>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</si>
  <si>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</si>
  <si>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</si>
  <si>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</si>
  <si>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</si>
  <si>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</si>
  <si>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</si>
  <si>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</si>
  <si>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</si>
  <si>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</si>
  <si>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</si>
  <si>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</si>
  <si>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</si>
  <si>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</si>
  <si>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</si>
  <si>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</si>
  <si>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</si>
  <si>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</si>
  <si>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</si>
  <si>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</si>
  <si>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</si>
  <si>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</si>
  <si>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</si>
  <si>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</si>
  <si>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</si>
  <si>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</si>
  <si>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</si>
  <si>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</si>
  <si>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</si>
  <si>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</si>
  <si>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</si>
  <si>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</si>
  <si>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</si>
  <si>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</si>
  <si>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</si>
  <si>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</si>
  <si>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</si>
  <si>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</si>
  <si>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</si>
  <si>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</si>
  <si>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</si>
  <si>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</si>
  <si>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</si>
  <si>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</si>
  <si>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</si>
  <si>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</si>
  <si>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</si>
  <si>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</si>
  <si>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</si>
  <si>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</si>
  <si>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</si>
  <si>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</si>
  <si>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</si>
  <si>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</si>
  <si>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</si>
  <si>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</si>
  <si>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</si>
  <si>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</si>
  <si>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</si>
  <si>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</si>
  <si>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</si>
  <si>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</si>
  <si>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</si>
  <si>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</si>
  <si>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</si>
  <si>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</si>
  <si>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</si>
  <si>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</si>
  <si>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</si>
  <si>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</si>
  <si>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</si>
  <si>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</si>
  <si>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</si>
  <si>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</si>
  <si>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</si>
  <si>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</si>
  <si>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</si>
  <si>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</si>
  <si>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</si>
  <si>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</si>
  <si>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</si>
  <si>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</si>
  <si>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</si>
  <si>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</si>
  <si>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</si>
  <si>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</si>
  <si>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</si>
  <si>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</si>
  <si>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</si>
  <si>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</si>
  <si>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</si>
  <si>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</si>
  <si>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</si>
  <si>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</si>
  <si>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</si>
  <si>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</si>
  <si>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</si>
  <si>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</si>
  <si>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</si>
  <si>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</si>
  <si>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</si>
  <si>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</si>
  <si>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</si>
  <si>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</si>
  <si>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</si>
  <si>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</si>
  <si>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</si>
  <si>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</si>
  <si>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</si>
  <si>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</si>
  <si>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</si>
  <si>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</si>
  <si>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</si>
  <si>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</si>
  <si>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</si>
  <si>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</si>
  <si>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</si>
  <si>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</si>
  <si>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</si>
  <si>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</si>
  <si>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</si>
  <si>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</si>
  <si>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</si>
  <si>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</si>
  <si>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</si>
  <si>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</si>
  <si>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</si>
  <si>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</si>
  <si>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</si>
  <si>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</si>
  <si>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</si>
  <si>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</si>
  <si>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</si>
  <si>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</si>
  <si>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</si>
  <si>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</si>
  <si>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</si>
  <si>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</si>
  <si>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</si>
  <si>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</si>
  <si>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</si>
  <si>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</si>
  <si>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</si>
  <si>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</si>
  <si>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</si>
  <si>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</si>
  <si>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</si>
  <si>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</si>
  <si>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</si>
  <si>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</si>
  <si>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</si>
  <si>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</si>
  <si>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</si>
  <si>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</si>
  <si>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</si>
  <si>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</si>
  <si>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</si>
  <si>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</si>
  <si>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</si>
  <si>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</si>
  <si>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</si>
  <si>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</si>
  <si>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</si>
  <si>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</si>
  <si>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</si>
  <si>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</si>
  <si>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</si>
  <si>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</si>
  <si>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</si>
  <si>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</si>
  <si>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</si>
  <si>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</si>
  <si>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</si>
  <si>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</si>
  <si>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</si>
  <si>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</si>
  <si>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</si>
  <si>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</si>
  <si>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</si>
  <si>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</si>
  <si>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</si>
  <si>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</si>
  <si>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</si>
  <si>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</si>
  <si>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</si>
  <si>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</si>
  <si>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</si>
  <si>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</si>
  <si>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</si>
  <si>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</si>
  <si>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</si>
  <si>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</si>
  <si>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</si>
  <si>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</si>
  <si>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</si>
  <si>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</si>
  <si>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</si>
  <si>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</si>
  <si>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</si>
  <si>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</si>
  <si>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</si>
  <si>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</si>
  <si>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</si>
  <si>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</si>
  <si>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</si>
  <si>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</si>
  <si>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</si>
  <si>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</si>
  <si>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</si>
  <si>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</si>
  <si>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</si>
  <si>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</si>
  <si>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</si>
  <si>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</si>
  <si>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</si>
  <si>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</si>
  <si>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</si>
  <si>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</si>
  <si>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</si>
  <si>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</si>
  <si>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</si>
  <si>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</si>
  <si>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</si>
  <si>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</si>
  <si>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</si>
  <si>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</si>
  <si>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</si>
  <si>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</si>
  <si>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</si>
  <si>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</si>
  <si>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</si>
  <si>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</si>
  <si>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</si>
  <si>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</si>
  <si>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</si>
  <si>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</si>
  <si>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</si>
  <si>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</si>
  <si>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</si>
  <si>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</si>
  <si>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</si>
  <si>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</si>
  <si>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</si>
  <si>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</si>
  <si>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</si>
  <si>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</si>
  <si>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</si>
  <si>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</si>
  <si>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</si>
  <si>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</si>
  <si>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</si>
  <si>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</si>
  <si>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</si>
  <si>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</si>
  <si>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</si>
  <si>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</si>
  <si>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</si>
  <si>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</si>
  <si>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</si>
  <si>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</si>
  <si>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</si>
  <si>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</si>
  <si>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</si>
  <si>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</si>
  <si>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</si>
  <si>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</si>
  <si>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</si>
  <si>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</si>
  <si>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</si>
  <si>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</si>
  <si>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</si>
  <si>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</si>
  <si>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</si>
  <si>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</si>
  <si>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</si>
  <si>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</si>
  <si>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</si>
  <si>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</si>
  <si>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</si>
  <si>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</si>
  <si>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</si>
  <si>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</si>
  <si>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</si>
  <si>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</si>
  <si>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</si>
  <si>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</si>
  <si>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</si>
  <si>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</si>
  <si>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</si>
  <si>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</si>
  <si>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</si>
  <si>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</si>
  <si>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</si>
  <si>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</si>
  <si>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</si>
  <si>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</si>
  <si>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</si>
  <si>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</si>
  <si>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</si>
  <si>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</si>
  <si>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</si>
  <si>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</si>
  <si>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</si>
  <si>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</si>
  <si>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</si>
  <si>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</si>
  <si>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</si>
  <si>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</si>
  <si>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</si>
  <si>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</si>
  <si>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</si>
  <si>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</si>
  <si>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</si>
  <si>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</si>
  <si>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</si>
  <si>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</si>
  <si>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</si>
  <si>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</si>
  <si>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</si>
  <si>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</si>
  <si>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</si>
  <si>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</si>
  <si>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</si>
  <si>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</si>
  <si>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</si>
  <si>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</si>
  <si>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</si>
  <si>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</si>
  <si>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</si>
  <si>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</si>
  <si>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</si>
  <si>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</si>
  <si>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</si>
  <si>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</si>
  <si>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</si>
  <si>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</si>
  <si>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</si>
  <si>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</si>
  <si>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</si>
  <si>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</si>
  <si>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</si>
  <si>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</si>
  <si>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</si>
  <si>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</si>
  <si>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</si>
  <si>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</si>
  <si>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</si>
  <si>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</si>
  <si>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</si>
  <si>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</si>
  <si>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</si>
  <si>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</si>
  <si>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</si>
  <si>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</si>
  <si>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</si>
  <si>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</si>
  <si>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</si>
  <si>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</si>
  <si>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</si>
  <si>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</si>
  <si>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</si>
  <si>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</si>
  <si>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</si>
  <si>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</si>
  <si>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</si>
  <si>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</si>
  <si>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</si>
  <si>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</si>
  <si>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</si>
  <si>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</si>
  <si>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</si>
  <si>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</si>
  <si>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</si>
  <si>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</si>
  <si>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</si>
  <si>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</si>
  <si>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</si>
  <si>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</si>
  <si>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</si>
  <si>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</si>
  <si>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</si>
  <si>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</si>
  <si>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</si>
  <si>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</si>
  <si>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</si>
  <si>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</si>
  <si>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</si>
  <si>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</si>
  <si>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</si>
  <si>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</si>
  <si>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</si>
  <si>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</si>
  <si>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</si>
  <si>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</si>
  <si>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</si>
  <si>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</si>
  <si>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</si>
  <si>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</si>
  <si>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</si>
  <si>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</si>
  <si>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</si>
  <si>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</si>
  <si>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</si>
  <si>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</si>
  <si>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</si>
  <si>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</si>
  <si>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</si>
  <si>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</si>
  <si>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</si>
  <si>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</si>
  <si>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</si>
  <si>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</si>
  <si>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</si>
  <si>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</si>
  <si>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</si>
  <si>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</si>
  <si>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</si>
  <si>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</si>
  <si>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</si>
  <si>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</si>
  <si>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</si>
  <si>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</si>
  <si>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</si>
  <si>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</si>
  <si>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</si>
  <si>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</si>
  <si>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</si>
  <si>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</si>
  <si>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</si>
  <si>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</si>
  <si>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</si>
  <si>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</si>
  <si>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</si>
  <si>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</si>
  <si>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</si>
  <si>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</si>
  <si>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</si>
  <si>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</si>
  <si>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</si>
  <si>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</si>
  <si>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</si>
  <si>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</si>
  <si>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</si>
  <si>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</si>
  <si>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</si>
  <si>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</si>
  <si>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</si>
  <si>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</si>
  <si>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</si>
  <si>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</si>
  <si>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</si>
  <si>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</si>
  <si>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</si>
  <si>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</si>
  <si>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</si>
  <si>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</si>
  <si>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</si>
  <si>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</si>
  <si>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</si>
  <si>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</si>
  <si>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</si>
  <si>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</si>
  <si>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</si>
  <si>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</si>
  <si>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</si>
  <si>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</si>
  <si>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</si>
  <si>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</si>
  <si>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</si>
  <si>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</si>
  <si>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</si>
  <si>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</si>
  <si>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</si>
  <si>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</si>
  <si>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</si>
  <si>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</si>
  <si>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</si>
  <si>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</si>
  <si>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</si>
  <si>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</si>
  <si>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</si>
  <si>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</si>
  <si>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</si>
  <si>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</si>
  <si>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</si>
  <si>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</si>
  <si>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</si>
  <si>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</si>
  <si>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</si>
  <si>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</si>
  <si>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</si>
  <si>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</si>
  <si>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</si>
  <si>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</si>
  <si>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</si>
  <si>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</si>
  <si>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</si>
  <si>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</si>
  <si>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</si>
  <si>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</si>
  <si>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</si>
  <si>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</si>
  <si>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</si>
  <si>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</si>
  <si>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</si>
  <si>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</si>
  <si>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</si>
  <si>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</si>
  <si>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</si>
  <si>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</si>
  <si>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</si>
  <si>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</si>
  <si>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</si>
  <si>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</si>
  <si>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</si>
  <si>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</si>
  <si>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</si>
  <si>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</si>
  <si>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</si>
  <si>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</si>
  <si>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</si>
  <si>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</si>
  <si>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</si>
  <si>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</si>
  <si>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</si>
  <si>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</si>
  <si>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</si>
  <si>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</si>
  <si>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</si>
  <si>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</si>
  <si>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</si>
  <si>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</si>
  <si>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</si>
  <si>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</si>
  <si>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</si>
  <si>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</si>
  <si>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</si>
  <si>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</si>
  <si>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</si>
  <si>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</si>
  <si>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</si>
  <si>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</si>
  <si>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</si>
  <si>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</si>
  <si>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</si>
  <si>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</si>
  <si>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</si>
  <si>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</si>
  <si>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</si>
  <si>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</si>
  <si>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</si>
  <si>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</si>
  <si>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</si>
  <si>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</si>
  <si>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</si>
  <si>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</si>
  <si>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</si>
  <si>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</si>
  <si>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</si>
  <si>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</si>
  <si>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</si>
  <si>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</si>
  <si>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</si>
  <si>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</si>
  <si>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</si>
  <si>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</si>
  <si>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</si>
  <si>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</si>
  <si>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</si>
  <si>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</si>
  <si>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</si>
  <si>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</si>
  <si>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</si>
  <si>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</si>
  <si>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</si>
  <si>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</si>
  <si>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</si>
  <si>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</si>
  <si>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</si>
  <si>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</si>
  <si>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</si>
  <si>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</si>
  <si>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</si>
  <si>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</si>
  <si>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</si>
  <si>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</si>
  <si>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</si>
  <si>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</si>
  <si>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</si>
  <si>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</si>
  <si>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</si>
  <si>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</si>
  <si>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</si>
  <si>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</si>
  <si>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</si>
  <si>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</si>
  <si>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</si>
  <si>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</si>
  <si>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</si>
  <si>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</si>
  <si>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</si>
  <si>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</si>
  <si>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</si>
  <si>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</si>
  <si>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</si>
  <si>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</si>
  <si>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</si>
  <si>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</si>
  <si>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</si>
  <si>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</si>
  <si>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</si>
  <si>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</si>
  <si>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</si>
  <si>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</si>
  <si>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</si>
  <si>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</si>
  <si>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</si>
  <si>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</si>
  <si>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</si>
  <si>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</si>
  <si>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</si>
  <si>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</si>
  <si>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</si>
  <si>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</si>
  <si>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</si>
  <si>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</si>
  <si>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</si>
  <si>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</si>
  <si>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</si>
  <si>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</si>
  <si>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</si>
  <si>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</si>
  <si>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</si>
  <si>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</si>
  <si>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</si>
  <si>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</si>
  <si>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</si>
  <si>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</si>
  <si>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</si>
  <si>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</si>
  <si>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</si>
  <si>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</si>
  <si>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</si>
  <si>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</si>
  <si>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</si>
  <si>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</si>
  <si>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</si>
  <si>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</si>
  <si>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</si>
  <si>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</si>
  <si>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</si>
  <si>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</si>
  <si>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</si>
  <si>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</si>
  <si>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</si>
  <si>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</si>
  <si>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</si>
  <si>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</si>
  <si>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</si>
  <si>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</si>
  <si>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</si>
  <si>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</si>
  <si>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</si>
  <si>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</si>
  <si>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</si>
  <si>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</si>
  <si>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</si>
  <si>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</si>
  <si>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</si>
  <si>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</si>
  <si>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</si>
  <si>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</si>
  <si>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</si>
  <si>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</si>
  <si>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</si>
  <si>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</si>
  <si>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</si>
  <si>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</si>
  <si>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</si>
  <si>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</si>
  <si>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</si>
  <si>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</si>
  <si>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</si>
  <si>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</si>
  <si>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</si>
  <si>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</si>
  <si>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</si>
  <si>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</si>
  <si>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</si>
  <si>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</si>
  <si>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</si>
  <si>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</si>
  <si>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</si>
  <si>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</si>
  <si>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</si>
  <si>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</si>
  <si>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</si>
  <si>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</si>
  <si>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</si>
  <si>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</si>
  <si>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</si>
  <si>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</si>
  <si>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</si>
  <si>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</si>
  <si>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</si>
  <si>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</si>
  <si>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</si>
  <si>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</si>
  <si>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</si>
  <si>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</si>
  <si>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</si>
  <si>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</si>
  <si>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</si>
  <si>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</si>
  <si>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</si>
  <si>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</si>
  <si>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</si>
  <si>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</si>
  <si>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</si>
  <si>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</si>
  <si>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</si>
  <si>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</si>
  <si>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</si>
  <si>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</si>
  <si>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</si>
  <si>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</si>
  <si>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</si>
  <si>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</si>
  <si>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</si>
  <si>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</si>
  <si>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</si>
  <si>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</si>
  <si>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</si>
  <si>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</si>
  <si>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</si>
  <si>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</si>
  <si>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</si>
  <si>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</si>
  <si>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</si>
  <si>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</si>
  <si>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</si>
  <si>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</si>
  <si>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</si>
  <si>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</si>
  <si>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</si>
  <si>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</si>
  <si>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</si>
  <si>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</si>
  <si>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</si>
  <si>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</si>
  <si>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</si>
  <si>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</si>
  <si>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</si>
  <si>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</si>
  <si>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</si>
  <si>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</si>
  <si>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</si>
  <si>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</si>
  <si>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</si>
  <si>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</si>
  <si>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</si>
  <si>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</si>
  <si>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</si>
  <si>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</si>
  <si>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</si>
  <si>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</si>
  <si>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</si>
  <si>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</si>
  <si>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</si>
  <si>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</si>
  <si>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</si>
  <si>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</si>
  <si>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</si>
  <si>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</si>
  <si>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</si>
  <si>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</si>
  <si>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</si>
  <si>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</si>
  <si>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</si>
  <si>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</si>
  <si>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</si>
  <si>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</si>
  <si>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</si>
  <si>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</si>
  <si>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</si>
  <si>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</si>
  <si>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</si>
  <si>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</si>
  <si>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</si>
  <si>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</si>
  <si>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</si>
  <si>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</si>
  <si>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</si>
  <si>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</si>
  <si>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</si>
  <si>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</si>
  <si>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</si>
  <si>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</si>
  <si>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</si>
  <si>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</si>
  <si>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</si>
  <si>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</si>
  <si>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</si>
  <si>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</si>
  <si>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</si>
  <si>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</si>
  <si>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</si>
  <si>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</si>
  <si>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</si>
  <si>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</si>
  <si>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</si>
  <si>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</si>
  <si>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</si>
  <si>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</si>
  <si>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</si>
  <si>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</si>
  <si>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</si>
  <si>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</si>
  <si>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</si>
  <si>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</si>
  <si>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</si>
  <si>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</si>
  <si>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</si>
  <si>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</si>
  <si>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</si>
  <si>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</si>
  <si>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</si>
  <si>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</si>
  <si>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</si>
  <si>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</si>
  <si>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</si>
  <si>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</si>
  <si>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</si>
  <si>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</si>
  <si>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</si>
  <si>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</si>
  <si>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</si>
  <si>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</si>
  <si>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</si>
  <si>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</si>
  <si>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</si>
  <si>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</si>
  <si>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</si>
  <si>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</si>
  <si>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</si>
  <si>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</si>
  <si>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</si>
  <si>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</si>
  <si>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</si>
  <si>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</si>
  <si>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</si>
  <si>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</si>
  <si>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</si>
  <si>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</si>
  <si>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</si>
  <si>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</si>
  <si>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</si>
  <si>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</si>
  <si>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</si>
  <si>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</si>
  <si>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</si>
  <si>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</si>
  <si>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</si>
  <si>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</si>
  <si>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</si>
  <si>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</si>
  <si>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</si>
  <si>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</si>
  <si>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</si>
  <si>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</si>
  <si>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</si>
  <si>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</si>
  <si>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</si>
  <si>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</si>
  <si>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</si>
  <si>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</si>
  <si>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</si>
  <si>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</si>
  <si>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</si>
  <si>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</si>
  <si>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</si>
  <si>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</si>
  <si>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</si>
  <si>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</si>
  <si>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</si>
  <si>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</si>
  <si>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</si>
  <si>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</si>
  <si>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</si>
  <si>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</si>
  <si>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</si>
  <si>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</si>
  <si>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</si>
  <si>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</si>
  <si>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</si>
  <si>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</si>
  <si>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</si>
  <si>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</si>
  <si>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</si>
  <si>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</si>
  <si>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</si>
  <si>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</si>
  <si>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</si>
  <si>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</si>
  <si>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</si>
  <si>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</si>
  <si>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</si>
  <si>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</si>
  <si>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</si>
  <si>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</si>
  <si>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</si>
  <si>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</si>
  <si>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</si>
  <si>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</si>
  <si>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</si>
  <si>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</si>
  <si>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</si>
  <si>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</si>
  <si>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</si>
  <si>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</si>
  <si>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</si>
  <si>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</si>
  <si>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</si>
  <si>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</si>
  <si>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</si>
  <si>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</si>
  <si>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</si>
  <si>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</si>
  <si>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</si>
  <si>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</si>
  <si>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</si>
  <si>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</si>
  <si>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</si>
  <si>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</si>
  <si>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</si>
  <si>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</si>
  <si>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</si>
  <si>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</si>
  <si>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</si>
  <si>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</si>
  <si>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</si>
  <si>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</si>
  <si>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</si>
  <si>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</si>
  <si>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</si>
  <si>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</si>
  <si>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</si>
  <si>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</si>
  <si>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</si>
  <si>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</si>
  <si>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</si>
  <si>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</si>
  <si>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</si>
  <si>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</si>
  <si>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</si>
  <si>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</si>
  <si>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</si>
  <si>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</si>
  <si>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</si>
  <si>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</si>
  <si>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</si>
  <si>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</si>
  <si>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</si>
  <si>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</si>
  <si>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</si>
  <si>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</si>
  <si>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</si>
  <si>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</si>
  <si>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</si>
  <si>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</si>
  <si>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</si>
  <si>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</si>
  <si>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</si>
  <si>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</si>
  <si>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</si>
  <si>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</si>
  <si>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</si>
  <si>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</si>
  <si>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</si>
  <si>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</si>
  <si>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</si>
  <si>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</si>
  <si>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</si>
  <si>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</si>
  <si>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</si>
  <si>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</si>
  <si>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</si>
  <si>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</si>
  <si>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</si>
  <si>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</si>
  <si>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</si>
  <si>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</si>
  <si>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</si>
  <si>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</si>
  <si>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</si>
  <si>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</si>
  <si>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</si>
  <si>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</si>
  <si>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</si>
  <si>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</si>
  <si>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</si>
  <si>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</si>
  <si>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</si>
  <si>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</si>
  <si>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</si>
  <si>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</si>
  <si>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</si>
  <si>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</si>
  <si>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</si>
  <si>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</si>
  <si>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</si>
  <si>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</si>
  <si>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</si>
  <si>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</si>
  <si>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</si>
  <si>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</si>
  <si>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</si>
  <si>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</si>
  <si>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</si>
  <si>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</si>
  <si>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</si>
  <si>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</si>
  <si>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</si>
  <si>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</si>
  <si>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</si>
  <si>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</si>
  <si>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</si>
  <si>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</si>
  <si>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</si>
  <si>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</si>
  <si>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</si>
  <si>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</si>
  <si>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</si>
  <si>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</si>
  <si>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</si>
  <si>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</si>
  <si>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</si>
  <si>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</si>
  <si>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</si>
  <si>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</si>
  <si>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</si>
  <si>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</si>
  <si>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</si>
  <si>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</si>
  <si>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</si>
  <si>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</si>
  <si>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</si>
  <si>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</si>
  <si>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</si>
  <si>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</si>
  <si>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</si>
  <si>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</si>
  <si>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</si>
  <si>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</si>
  <si>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</si>
  <si>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</si>
  <si>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</si>
  <si>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</si>
  <si>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</si>
  <si>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</si>
  <si>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</si>
  <si>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</si>
  <si>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</si>
  <si>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</si>
  <si>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</si>
  <si>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</si>
  <si>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</si>
  <si>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</si>
  <si>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</si>
  <si>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</si>
  <si>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</si>
  <si>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</si>
  <si>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</si>
  <si>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</si>
  <si>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</si>
  <si>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</si>
  <si>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</si>
  <si>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</si>
  <si>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</si>
  <si>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</si>
  <si>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</si>
  <si>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</si>
  <si>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</si>
  <si>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</si>
  <si>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</si>
  <si>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</si>
  <si>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</si>
  <si>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</si>
  <si>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</si>
  <si>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</si>
  <si>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</si>
  <si>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</si>
  <si>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</si>
  <si>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</si>
  <si>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</si>
  <si>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</si>
  <si>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</si>
  <si>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</si>
  <si>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</si>
  <si>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</si>
  <si>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</si>
  <si>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</si>
  <si>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</si>
  <si>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</si>
  <si>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</si>
  <si>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</si>
  <si>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</si>
  <si>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</si>
  <si>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</si>
  <si>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</si>
  <si>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</si>
  <si>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</si>
  <si>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</si>
  <si>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</si>
  <si>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</si>
  <si>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</si>
  <si>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</si>
  <si>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</si>
  <si>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</si>
  <si>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</si>
  <si>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</si>
  <si>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</si>
  <si>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</si>
  <si>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</si>
  <si>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</si>
  <si>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</si>
  <si>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</si>
  <si>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</si>
  <si>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</si>
  <si>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</si>
  <si>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</si>
  <si>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</si>
  <si>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</si>
  <si>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</si>
  <si>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</si>
  <si>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</si>
  <si>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</si>
  <si>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</si>
  <si>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</si>
  <si>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</si>
  <si>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</si>
  <si>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</si>
  <si>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</si>
  <si>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</si>
  <si>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</si>
  <si>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</si>
  <si>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</si>
  <si>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</si>
  <si>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</si>
  <si>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</si>
  <si>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</si>
  <si>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</si>
  <si>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</si>
  <si>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</si>
  <si>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</si>
  <si>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</si>
  <si>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</si>
  <si>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</si>
  <si>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</si>
  <si>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</si>
  <si>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</si>
  <si>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</si>
  <si>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</si>
  <si>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</si>
  <si>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</si>
  <si>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</si>
  <si>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</si>
  <si>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</si>
  <si>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</si>
  <si>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</si>
  <si>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</si>
  <si>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</si>
  <si>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</si>
  <si>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</si>
  <si>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</si>
  <si>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</si>
  <si>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</si>
  <si>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</si>
  <si>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</si>
  <si>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</si>
  <si>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</si>
  <si>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</si>
  <si>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</si>
  <si>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</si>
  <si>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</si>
  <si>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</si>
  <si>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</si>
  <si>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</si>
  <si>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</si>
  <si>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</si>
  <si>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</si>
  <si>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</si>
  <si>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</si>
  <si>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</si>
  <si>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</si>
  <si>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</si>
  <si>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</si>
  <si>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</si>
  <si>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</si>
  <si>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</si>
  <si>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</si>
  <si>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</si>
  <si>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</si>
  <si>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</si>
  <si>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</si>
  <si>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</si>
  <si>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</si>
  <si>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</si>
  <si>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</si>
  <si>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</si>
  <si>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</si>
  <si>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</si>
  <si>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</si>
  <si>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</si>
  <si>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</si>
  <si>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</si>
  <si>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</si>
  <si>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</si>
  <si>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</si>
  <si>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</si>
  <si>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</si>
  <si>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</si>
  <si>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</si>
  <si>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</si>
  <si>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</si>
  <si>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</si>
  <si>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</si>
  <si>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</si>
  <si>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</si>
  <si>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</si>
  <si>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</si>
  <si>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</si>
  <si>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</si>
  <si>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</si>
  <si>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</si>
  <si>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</si>
  <si>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</si>
  <si>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</si>
  <si>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</si>
  <si>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</si>
  <si>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</si>
  <si>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</si>
  <si>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</si>
  <si>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</si>
  <si>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</si>
  <si>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</si>
  <si>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</si>
  <si>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</si>
  <si>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</si>
  <si>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</si>
  <si>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</si>
  <si>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</si>
  <si>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</si>
  <si>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</si>
  <si>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</si>
  <si>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</si>
  <si>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</si>
  <si>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</si>
  <si>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</si>
  <si>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</si>
  <si>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</si>
  <si>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</si>
  <si>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</si>
  <si>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</si>
  <si>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</si>
  <si>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</si>
  <si>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</si>
  <si>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</si>
  <si>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</si>
  <si>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</si>
  <si>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</si>
  <si>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</si>
  <si>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</si>
  <si>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</si>
  <si>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</si>
  <si>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</si>
  <si>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</si>
  <si>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</si>
  <si>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</si>
  <si>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</si>
  <si>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</si>
  <si>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</si>
  <si>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</si>
  <si>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</si>
  <si>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</si>
  <si>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</si>
  <si>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</si>
  <si>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</si>
  <si>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</si>
  <si>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</si>
  <si>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</si>
  <si>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</si>
  <si>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</si>
  <si>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</si>
  <si>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</si>
  <si>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</si>
  <si>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</si>
  <si>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</si>
  <si>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</si>
  <si>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</si>
  <si>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</si>
  <si>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</si>
  <si>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</si>
  <si>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</si>
  <si>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</si>
  <si>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</si>
  <si>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</si>
  <si>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</si>
  <si>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</si>
  <si>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</si>
  <si>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</si>
  <si>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</si>
  <si>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</si>
  <si>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</si>
  <si>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</si>
  <si>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</si>
  <si>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</si>
  <si>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</si>
  <si>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</si>
  <si>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</si>
  <si>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</si>
  <si>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</si>
  <si>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</si>
  <si>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</si>
  <si>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</si>
  <si>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</si>
  <si>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</si>
  <si>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</si>
  <si>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</si>
  <si>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</si>
  <si>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</si>
  <si>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</si>
  <si>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</si>
  <si>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</si>
  <si>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</si>
  <si>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</si>
  <si>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</si>
  <si>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</si>
  <si>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</si>
  <si>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</si>
  <si>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</si>
  <si>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</si>
  <si>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</si>
  <si>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</si>
  <si>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</si>
  <si>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</si>
  <si>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</si>
  <si>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</si>
  <si>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</si>
  <si>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</si>
  <si>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</si>
  <si>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</si>
  <si>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</si>
  <si>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</si>
  <si>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</si>
  <si>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</si>
  <si>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</si>
  <si>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</si>
  <si>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</si>
  <si>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</si>
  <si>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</si>
  <si>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</si>
  <si>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</si>
  <si>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</si>
  <si>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</si>
  <si>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</si>
  <si>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</si>
  <si>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</si>
  <si>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</si>
  <si>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</si>
  <si>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</si>
  <si>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</si>
  <si>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</si>
  <si>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</si>
  <si>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</si>
  <si>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</si>
  <si>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</si>
  <si>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</si>
  <si>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</si>
  <si>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</si>
  <si>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</si>
  <si>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</si>
  <si>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</si>
  <si>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</si>
  <si>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</si>
  <si>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</si>
  <si>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</si>
  <si>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</si>
  <si>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</si>
  <si>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</si>
  <si>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</si>
  <si>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</si>
  <si>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</si>
  <si>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</si>
  <si>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</si>
  <si>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</si>
  <si>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</si>
  <si>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</si>
  <si>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</si>
  <si>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</si>
  <si>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</si>
  <si>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</si>
  <si>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</si>
  <si>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</si>
  <si>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</si>
  <si>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</si>
  <si>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</si>
  <si>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</si>
  <si>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</si>
  <si>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</si>
  <si>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</si>
  <si>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</si>
  <si>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</si>
  <si>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</si>
  <si>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</si>
  <si>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</si>
  <si>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</si>
  <si>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</si>
  <si>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</si>
  <si>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</si>
  <si>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</si>
  <si>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</si>
  <si>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</si>
  <si>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</si>
  <si>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</si>
  <si>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</si>
  <si>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</si>
  <si>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</si>
  <si>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</si>
  <si>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</si>
  <si>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</si>
  <si>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</si>
  <si>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</si>
  <si>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</si>
  <si>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</si>
  <si>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</si>
  <si>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</si>
  <si>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</si>
  <si>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</si>
  <si>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</si>
  <si>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</si>
  <si>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</si>
  <si>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</si>
  <si>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</si>
  <si>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</si>
  <si>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</si>
  <si>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</si>
  <si>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</si>
  <si>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</si>
  <si>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</si>
  <si>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</si>
  <si>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</si>
  <si>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</si>
  <si>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</si>
  <si>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</si>
  <si>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</si>
  <si>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</si>
  <si>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</si>
  <si>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</si>
  <si>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</si>
  <si>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</si>
  <si>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</si>
  <si>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</si>
  <si>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</si>
  <si>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</si>
  <si>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</si>
  <si>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</si>
  <si>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</si>
  <si>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</si>
  <si>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</si>
  <si>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</si>
  <si>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</si>
  <si>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</si>
  <si>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</si>
  <si>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</si>
  <si>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</si>
  <si>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</si>
  <si>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</si>
  <si>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</si>
  <si>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</si>
  <si>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</si>
  <si>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</si>
  <si>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</si>
  <si>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</si>
  <si>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</si>
  <si>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</si>
  <si>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</si>
  <si>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</si>
  <si>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</si>
  <si>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</si>
  <si>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</si>
  <si>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</si>
  <si>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</si>
  <si>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</si>
  <si>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</si>
  <si>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</si>
  <si>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</si>
  <si>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</si>
  <si>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</si>
  <si>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</si>
  <si>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</si>
  <si>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</si>
  <si>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</si>
  <si>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</si>
  <si>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</si>
  <si>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</si>
  <si>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</si>
  <si>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</si>
  <si>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</si>
  <si>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</si>
  <si>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</si>
  <si>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</si>
  <si>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</si>
  <si>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</si>
  <si>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</si>
  <si>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</si>
  <si>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</si>
  <si>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</si>
  <si>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</si>
  <si>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</si>
  <si>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</si>
  <si>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</si>
  <si>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</si>
  <si>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</si>
  <si>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</si>
  <si>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</si>
  <si>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</si>
  <si>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</si>
  <si>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</si>
  <si>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</si>
  <si>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</si>
  <si>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</si>
  <si>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</si>
  <si>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</si>
  <si>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</si>
  <si>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</si>
  <si>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</si>
  <si>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</si>
  <si>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</si>
  <si>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</si>
  <si>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</si>
  <si>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</si>
  <si>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</si>
  <si>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</si>
  <si>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</si>
  <si>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</si>
  <si>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</si>
  <si>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</si>
  <si>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</si>
  <si>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</si>
  <si>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</si>
  <si>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</si>
  <si>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</si>
  <si>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</si>
  <si>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</si>
  <si>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</si>
  <si>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</si>
  <si>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</si>
  <si>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</si>
  <si>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</si>
  <si>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</si>
  <si>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</si>
  <si>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</si>
  <si>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</si>
  <si>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</si>
  <si>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</si>
  <si>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</si>
  <si>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</si>
  <si>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</si>
  <si>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</si>
  <si>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</si>
  <si>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</si>
  <si>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</si>
  <si>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</si>
  <si>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</si>
  <si>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</si>
  <si>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</si>
  <si>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</si>
  <si>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</si>
  <si>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</si>
  <si>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</si>
  <si>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</si>
  <si>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</si>
  <si>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</si>
  <si>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</si>
  <si>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</si>
  <si>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</si>
  <si>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</si>
  <si>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</si>
  <si>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</si>
  <si>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</si>
  <si>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</si>
  <si>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</si>
  <si>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</si>
  <si>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</si>
  <si>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</si>
  <si>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</si>
  <si>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</si>
  <si>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</si>
  <si>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</si>
  <si>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</si>
  <si>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</si>
  <si>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</si>
  <si>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</si>
  <si>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</si>
  <si>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</si>
  <si>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</si>
  <si>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</si>
  <si>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</si>
  <si>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</si>
  <si>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</si>
  <si>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</si>
  <si>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</si>
  <si>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</si>
  <si>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</si>
  <si>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</si>
  <si>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</si>
  <si>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</si>
  <si>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</si>
  <si>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</si>
  <si>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</si>
  <si>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</si>
  <si>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</si>
  <si>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</si>
  <si>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</si>
  <si>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</si>
  <si>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</si>
  <si>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</si>
  <si>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</si>
  <si>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</si>
  <si>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</si>
  <si>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</si>
  <si>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</si>
  <si>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</si>
  <si>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</si>
  <si>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</si>
  <si>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</si>
  <si>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</si>
  <si>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</si>
  <si>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</si>
  <si>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</si>
  <si>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</si>
  <si>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</si>
  <si>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</si>
  <si>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</si>
  <si>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</si>
  <si>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</si>
  <si>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</si>
  <si>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</si>
  <si>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</si>
  <si>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</si>
  <si>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</si>
  <si>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</si>
  <si>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</si>
  <si>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</si>
  <si>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</si>
  <si>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</si>
  <si>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</si>
  <si>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</si>
  <si>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</si>
  <si>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</si>
  <si>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</si>
  <si>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</si>
  <si>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</si>
  <si>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</si>
  <si>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</si>
  <si>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</si>
  <si>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</si>
  <si>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</si>
  <si>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</si>
  <si>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</si>
  <si>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</si>
  <si>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</si>
  <si>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</si>
  <si>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</si>
  <si>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</si>
  <si>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</si>
  <si>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</si>
  <si>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</si>
  <si>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</si>
  <si>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</si>
  <si>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</si>
  <si>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</si>
  <si>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</si>
  <si>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</si>
  <si>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</si>
  <si>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</si>
  <si>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</si>
  <si>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</si>
  <si>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</si>
  <si>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</si>
  <si>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</si>
  <si>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</si>
  <si>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</si>
  <si>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</si>
  <si>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</si>
  <si>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</si>
  <si>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</si>
  <si>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</si>
  <si>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</si>
  <si>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</si>
  <si>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</si>
  <si>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</si>
  <si>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</si>
  <si>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</si>
  <si>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</si>
  <si>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</si>
  <si>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</si>
  <si>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</si>
  <si>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</si>
  <si>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</si>
  <si>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</si>
  <si>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</si>
  <si>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</si>
  <si>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</si>
  <si>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</si>
  <si>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</si>
  <si>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</si>
  <si>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</si>
  <si>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</si>
  <si>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</si>
  <si>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</si>
  <si>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</si>
  <si>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</si>
  <si>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</si>
  <si>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</si>
  <si>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</si>
  <si>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</si>
  <si>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</si>
  <si>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</si>
  <si>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</si>
  <si>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</si>
  <si>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</si>
  <si>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</si>
  <si>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</si>
  <si>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</si>
  <si>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</si>
  <si>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</si>
  <si>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</si>
  <si>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</si>
  <si>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</si>
  <si>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</si>
  <si>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</si>
  <si>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</si>
  <si>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</si>
  <si>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</si>
  <si>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</si>
  <si>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</si>
  <si>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</si>
  <si>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</si>
  <si>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</si>
  <si>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</si>
  <si>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</si>
  <si>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</si>
  <si>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</si>
  <si>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</si>
  <si>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</si>
  <si>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</si>
  <si>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</si>
  <si>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</si>
  <si>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</si>
  <si>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</si>
  <si>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</si>
  <si>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</si>
  <si>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</si>
  <si>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</si>
  <si>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</si>
  <si>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</si>
  <si>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</si>
  <si>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</si>
  <si>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</si>
  <si>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</si>
  <si>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</si>
  <si>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</si>
  <si>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</si>
  <si>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</si>
  <si>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</si>
  <si>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</si>
  <si>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</si>
  <si>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</si>
  <si>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</si>
  <si>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</si>
  <si>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</si>
  <si>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</si>
  <si>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</si>
  <si>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</si>
  <si>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</si>
  <si>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</si>
  <si>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</si>
  <si>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</si>
  <si>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</si>
  <si>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</si>
  <si>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</si>
  <si>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</si>
  <si>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</si>
  <si>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</si>
  <si>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</si>
  <si>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</si>
  <si>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</si>
  <si>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</si>
  <si>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</si>
  <si>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</si>
  <si>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</si>
  <si>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</si>
  <si>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</si>
  <si>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</si>
  <si>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</si>
  <si>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</si>
  <si>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</si>
  <si>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</si>
  <si>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</si>
  <si>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</si>
  <si>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</si>
  <si>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</si>
  <si>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</si>
  <si>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</si>
  <si>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</si>
  <si>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</si>
  <si>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</si>
  <si>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</si>
  <si>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</si>
  <si>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</si>
  <si>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</si>
  <si>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</si>
  <si>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</si>
  <si>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</si>
  <si>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</si>
  <si>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</si>
  <si>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</si>
  <si>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</si>
  <si>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</si>
  <si>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</si>
  <si>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</si>
  <si>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</si>
  <si>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</si>
  <si>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</si>
  <si>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</si>
  <si>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</si>
  <si>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</si>
  <si>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</si>
  <si>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</si>
  <si>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</si>
  <si>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</si>
  <si>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</si>
  <si>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</si>
  <si>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</si>
  <si>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</si>
  <si>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</si>
  <si>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</si>
  <si>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</si>
  <si>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</si>
  <si>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</si>
  <si>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</si>
  <si>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</si>
  <si>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</si>
  <si>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</si>
  <si>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</si>
  <si>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</si>
  <si>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</si>
  <si>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</si>
  <si>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</si>
  <si>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</si>
  <si>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</si>
  <si>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</si>
  <si>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</si>
  <si>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</si>
  <si>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</si>
  <si>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</si>
  <si>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</si>
  <si>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</si>
  <si>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</si>
  <si>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</si>
  <si>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</si>
  <si>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</si>
  <si>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</si>
  <si>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</si>
  <si>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</si>
  <si>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</si>
  <si>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</si>
  <si>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</si>
  <si>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</si>
  <si>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</si>
  <si>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</si>
  <si>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</si>
  <si>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</si>
  <si>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</si>
  <si>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</si>
  <si>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</si>
  <si>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</si>
  <si>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</si>
  <si>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</si>
  <si>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</si>
  <si>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</si>
  <si>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</si>
  <si>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</si>
  <si>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</si>
  <si>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</si>
  <si>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</si>
  <si>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</si>
  <si>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</si>
  <si>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</si>
  <si>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</si>
  <si>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</si>
  <si>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</si>
  <si>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</si>
  <si>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</si>
  <si>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</si>
  <si>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</si>
  <si>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</si>
  <si>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</si>
  <si>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</si>
  <si>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</si>
  <si>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</si>
  <si>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</si>
  <si>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</si>
  <si>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</si>
  <si>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</si>
  <si>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</si>
  <si>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</si>
  <si>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</si>
  <si>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</si>
  <si>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</si>
  <si>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</si>
  <si>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</si>
  <si>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</si>
  <si>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</si>
  <si>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</si>
  <si>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</si>
  <si>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</si>
  <si>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</si>
  <si>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</si>
  <si>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</si>
  <si>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</si>
  <si>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</si>
  <si>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</si>
  <si>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</si>
  <si>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</si>
  <si>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</si>
  <si>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</si>
  <si>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</si>
  <si>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</si>
  <si>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</si>
  <si>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</si>
  <si>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</si>
  <si>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</si>
  <si>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</si>
  <si>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</si>
  <si>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</si>
  <si>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</si>
  <si>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</si>
  <si>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</si>
  <si>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</si>
  <si>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</si>
  <si>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</si>
  <si>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</si>
  <si>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</si>
  <si>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</si>
  <si>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</si>
  <si>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</si>
  <si>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</si>
  <si>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</si>
  <si>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</si>
  <si>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</si>
  <si>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</si>
  <si>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</si>
  <si>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</si>
  <si>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</si>
  <si>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</si>
  <si>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</si>
  <si>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</si>
  <si>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</si>
  <si>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</si>
  <si>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</si>
  <si>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</si>
  <si>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</si>
  <si>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</si>
  <si>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</si>
  <si>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</si>
  <si>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</si>
  <si>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</si>
  <si>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</si>
  <si>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</si>
  <si>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</si>
  <si>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</si>
  <si>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</si>
  <si>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</si>
  <si>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</si>
  <si>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</si>
  <si>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</si>
  <si>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</si>
  <si>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</si>
  <si>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</si>
  <si>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</si>
  <si>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</si>
  <si>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</si>
  <si>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</si>
  <si>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</si>
  <si>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</si>
  <si>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</si>
  <si>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</si>
  <si>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</si>
  <si>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</si>
  <si>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</si>
  <si>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</si>
  <si>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</si>
  <si>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</si>
  <si>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</si>
  <si>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</si>
  <si>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</si>
  <si>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</si>
  <si>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</si>
  <si>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</si>
  <si>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</si>
  <si>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</si>
  <si>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</si>
  <si>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</si>
  <si>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</si>
  <si>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</si>
  <si>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</si>
  <si>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</si>
  <si>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</si>
  <si>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</si>
  <si>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</si>
  <si>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</si>
  <si>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</si>
  <si>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</si>
  <si>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</si>
  <si>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</si>
  <si>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</si>
  <si>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</si>
  <si>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</si>
  <si>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</si>
  <si>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</si>
  <si>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</si>
  <si>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</si>
  <si>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</si>
  <si>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</si>
  <si>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</si>
  <si>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</si>
  <si>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</si>
  <si>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</si>
  <si>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</si>
  <si>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</si>
  <si>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</si>
  <si>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</si>
  <si>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</si>
  <si>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</si>
  <si>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</si>
  <si>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</si>
  <si>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</si>
  <si>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</si>
  <si>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</si>
  <si>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</si>
  <si>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</si>
  <si>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</si>
  <si>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</si>
  <si>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</si>
  <si>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</si>
  <si>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</si>
  <si>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</si>
  <si>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</si>
  <si>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</si>
  <si>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</si>
  <si>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</si>
  <si>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</si>
  <si>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</si>
  <si>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</si>
  <si>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</si>
  <si>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</si>
  <si>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</si>
  <si>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</si>
  <si>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</si>
  <si>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</si>
  <si>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</si>
  <si>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</si>
  <si>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</si>
  <si>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</si>
  <si>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</si>
  <si>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</si>
  <si>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</si>
  <si>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</si>
  <si>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</si>
  <si>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</si>
  <si>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</si>
  <si>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</si>
  <si>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</si>
  <si>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</si>
  <si>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</si>
  <si>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</si>
  <si>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</si>
  <si>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</si>
  <si>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</si>
  <si>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</si>
  <si>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</si>
  <si>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</si>
  <si>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</si>
  <si>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</si>
  <si>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</si>
  <si>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</si>
  <si>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</si>
  <si>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</si>
  <si>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</si>
  <si>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</si>
  <si>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</si>
  <si>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</si>
  <si>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</si>
  <si>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</si>
  <si>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</si>
  <si>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</si>
  <si>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</si>
  <si>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</si>
  <si>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</si>
  <si>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</si>
  <si>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</si>
  <si>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</si>
  <si>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</si>
  <si>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</si>
  <si>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</si>
  <si>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</si>
  <si>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</si>
  <si>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</si>
  <si>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</si>
  <si>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</si>
  <si>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</si>
  <si>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</si>
  <si>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</si>
  <si>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</si>
  <si>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</si>
  <si>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</si>
  <si>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</si>
  <si>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</si>
  <si>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</si>
  <si>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</si>
  <si>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</si>
  <si>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</si>
  <si>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</si>
  <si>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</si>
  <si>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</si>
  <si>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</si>
  <si>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</si>
  <si>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</si>
  <si>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</si>
  <si>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</si>
  <si>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</si>
  <si>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</si>
  <si>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</si>
  <si>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</si>
  <si>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</si>
  <si>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</si>
  <si>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</si>
  <si>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</si>
  <si>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</si>
  <si>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</si>
  <si>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</si>
  <si>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</si>
  <si>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</si>
  <si>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</si>
  <si>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</si>
  <si>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</si>
  <si>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</si>
  <si>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</si>
  <si>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</si>
  <si>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</si>
  <si>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</si>
  <si>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</si>
  <si>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</si>
  <si>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</si>
  <si>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</si>
  <si>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</si>
  <si>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</si>
  <si>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</si>
  <si>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</si>
  <si>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</si>
  <si>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</si>
  <si>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</si>
  <si>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</si>
  <si>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</si>
  <si>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</si>
  <si>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</si>
  <si>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</si>
  <si>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</si>
  <si>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</si>
  <si>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</si>
  <si>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</si>
  <si>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</si>
  <si>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</si>
  <si>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</si>
  <si>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</si>
  <si>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</si>
  <si>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</si>
  <si>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</si>
  <si>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</si>
  <si>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</si>
  <si>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</si>
  <si>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</si>
  <si>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</si>
  <si>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</si>
  <si>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</si>
  <si>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</si>
  <si>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</si>
  <si>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</si>
  <si>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</si>
  <si>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</si>
  <si>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</si>
  <si>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</si>
  <si>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</si>
  <si>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</si>
  <si>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</si>
  <si>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</si>
  <si>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</si>
  <si>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</si>
  <si>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</si>
  <si>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</si>
  <si>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</si>
  <si>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</si>
  <si>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</si>
  <si>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</si>
  <si>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</si>
  <si>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</si>
  <si>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</si>
  <si>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</si>
  <si>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</si>
  <si>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</si>
  <si>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</si>
  <si>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</si>
  <si>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</si>
  <si>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</si>
  <si>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</si>
  <si>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</si>
  <si>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</si>
  <si>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</si>
  <si>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</si>
  <si>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</si>
  <si>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</si>
  <si>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</si>
  <si>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</si>
  <si>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</si>
  <si>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</si>
  <si>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</si>
  <si>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</si>
  <si>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</si>
  <si>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</si>
  <si>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</si>
  <si>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</si>
  <si>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</si>
  <si>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</si>
  <si>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</si>
  <si>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</si>
  <si>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</si>
  <si>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</si>
  <si>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</si>
  <si>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</si>
  <si>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</si>
  <si>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</si>
  <si>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</si>
  <si>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</si>
  <si>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</si>
  <si>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</si>
  <si>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</si>
  <si>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</si>
  <si>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</si>
  <si>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</si>
  <si>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</si>
  <si>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</si>
  <si>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</si>
  <si>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</si>
  <si>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</si>
  <si>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</si>
  <si>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</si>
  <si>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</si>
  <si>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</si>
  <si>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</si>
  <si>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</si>
  <si>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</si>
  <si>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</si>
  <si>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</si>
  <si>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</si>
  <si>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</si>
  <si>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</si>
  <si>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</si>
  <si>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</si>
  <si>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</si>
  <si>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</si>
  <si>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</si>
  <si>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</si>
  <si>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</si>
  <si>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</si>
  <si>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</si>
  <si>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</si>
  <si>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</si>
  <si>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</si>
  <si>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</si>
  <si>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</si>
  <si>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</si>
  <si>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</si>
  <si>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</si>
  <si>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</si>
  <si>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</si>
  <si>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</si>
  <si>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</si>
  <si>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</si>
  <si>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</si>
  <si>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</si>
  <si>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</si>
  <si>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</si>
  <si>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</si>
  <si>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</si>
  <si>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</si>
  <si>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</si>
  <si>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</si>
  <si>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</si>
  <si>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</si>
  <si>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</si>
  <si>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</si>
  <si>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</si>
  <si>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</si>
  <si>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</si>
  <si>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</si>
  <si>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</si>
  <si>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</si>
  <si>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</si>
  <si>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</si>
  <si>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</si>
  <si>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</si>
  <si>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</si>
  <si>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</si>
  <si>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</si>
  <si>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</si>
  <si>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</si>
  <si>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</si>
  <si>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</si>
  <si>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</si>
  <si>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</si>
  <si>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</si>
  <si>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</si>
  <si>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</si>
  <si>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</si>
  <si>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</si>
  <si>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</si>
  <si>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</si>
  <si>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</si>
  <si>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</si>
  <si>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</si>
  <si>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</si>
  <si>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</si>
  <si>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</si>
  <si>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</si>
  <si>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</si>
  <si>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</si>
  <si>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</si>
  <si>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</si>
  <si>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</si>
  <si>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</si>
  <si>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</si>
  <si>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</si>
  <si>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</si>
  <si>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</si>
  <si>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</si>
  <si>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</si>
  <si>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</si>
  <si>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</si>
  <si>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</si>
  <si>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</si>
  <si>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</si>
  <si>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</si>
  <si>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</si>
  <si>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</si>
  <si>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</si>
  <si>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</si>
  <si>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</si>
  <si>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</si>
  <si>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</si>
  <si>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</si>
  <si>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</si>
  <si>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</si>
  <si>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</si>
  <si>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</si>
  <si>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</si>
  <si>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</si>
  <si>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</si>
  <si>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</si>
  <si>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</si>
  <si>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</si>
  <si>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</si>
  <si>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</si>
  <si>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</si>
  <si>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</si>
  <si>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</si>
  <si>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</si>
  <si>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</si>
  <si>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</si>
  <si>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</si>
  <si>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</si>
  <si>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</si>
  <si>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</si>
  <si>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</si>
  <si>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</si>
  <si>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</si>
  <si>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</si>
  <si>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</si>
  <si>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</si>
  <si>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</si>
  <si>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</si>
  <si>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</si>
  <si>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</si>
  <si>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</si>
  <si>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</si>
  <si>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</si>
  <si>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</si>
  <si>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</si>
  <si>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</si>
  <si>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</si>
  <si>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</si>
  <si>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</si>
  <si>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</si>
  <si>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</si>
  <si>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</si>
  <si>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</si>
  <si>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</si>
  <si>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</si>
  <si>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</si>
  <si>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</si>
  <si>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</si>
  <si>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</si>
  <si>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</si>
  <si>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</si>
  <si>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</si>
  <si>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</si>
  <si>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</si>
  <si>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</si>
  <si>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</si>
  <si>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</si>
  <si>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</si>
  <si>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</si>
  <si>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</si>
  <si>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</si>
  <si>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</si>
  <si>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</si>
  <si>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</si>
  <si>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</si>
  <si>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</si>
  <si>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</si>
  <si>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</si>
  <si>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</si>
  <si>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</si>
  <si>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</si>
  <si>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</si>
  <si>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</si>
  <si>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</si>
  <si>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</si>
  <si>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</si>
  <si>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</si>
  <si>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</si>
  <si>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</si>
  <si>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</si>
  <si>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</si>
  <si>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</si>
  <si>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</si>
  <si>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</si>
  <si>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</si>
  <si>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</si>
  <si>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</si>
  <si>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</si>
  <si>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</si>
  <si>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</si>
  <si>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</si>
  <si>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</si>
  <si>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</si>
  <si>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</si>
  <si>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</si>
  <si>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</si>
  <si>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</si>
  <si>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</si>
  <si>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</si>
  <si>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</si>
  <si>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</si>
  <si>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</si>
  <si>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</si>
  <si>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</si>
  <si>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</si>
  <si>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</si>
  <si>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</si>
  <si>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</si>
  <si>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</si>
  <si>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</si>
  <si>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</si>
  <si>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</si>
  <si>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</si>
  <si>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</si>
  <si>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</si>
  <si>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</si>
  <si>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</si>
  <si>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</si>
  <si>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</si>
  <si>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</si>
  <si>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</si>
  <si>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</si>
  <si>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</si>
  <si>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</si>
  <si>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</si>
  <si>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</si>
  <si>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</si>
  <si>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</si>
  <si>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</si>
  <si>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</si>
  <si>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</si>
  <si>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</si>
  <si>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</si>
  <si>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</si>
  <si>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</si>
  <si>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</si>
  <si>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</si>
  <si>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</si>
  <si>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</si>
  <si>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</si>
  <si>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</si>
  <si>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</si>
  <si>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</si>
  <si>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</si>
  <si>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</si>
  <si>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</si>
  <si>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</si>
  <si>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</si>
  <si>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</si>
  <si>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</si>
  <si>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</si>
  <si>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</si>
  <si>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</si>
  <si>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</si>
  <si>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</si>
  <si>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</si>
  <si>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</si>
  <si>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</si>
  <si>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</si>
  <si>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</si>
  <si>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</si>
  <si>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</si>
  <si>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</si>
  <si>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</si>
  <si>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</si>
  <si>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</si>
  <si>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</si>
  <si>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</si>
  <si>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</si>
  <si>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</si>
  <si>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</si>
  <si>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</si>
  <si>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</si>
  <si>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</si>
  <si>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</si>
  <si>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</si>
  <si>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</si>
  <si>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</si>
  <si>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</si>
  <si>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</si>
  <si>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</si>
  <si>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</si>
  <si>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</si>
  <si>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</si>
  <si>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</si>
  <si>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</si>
  <si>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</si>
  <si>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</si>
  <si>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</si>
  <si>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</si>
  <si>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</si>
  <si>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</si>
  <si>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</si>
  <si>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</si>
  <si>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</si>
  <si>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</si>
  <si>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</si>
  <si>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</si>
  <si>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</si>
  <si>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</si>
  <si>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</si>
  <si>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</si>
  <si>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</si>
  <si>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</si>
  <si>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</si>
  <si>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</si>
  <si>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</si>
  <si>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</si>
  <si>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</si>
  <si>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</si>
  <si>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</si>
  <si>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</si>
  <si>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</si>
  <si>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</si>
  <si>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</si>
  <si>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</si>
  <si>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</si>
  <si>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</si>
  <si>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</si>
  <si>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</si>
  <si>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</si>
  <si>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</si>
  <si>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</si>
  <si>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</si>
  <si>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</si>
  <si>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</si>
  <si>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</si>
  <si>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</si>
  <si>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</si>
  <si>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</si>
  <si>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</si>
  <si>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</si>
  <si>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</si>
  <si>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</si>
  <si>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</si>
  <si>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</si>
  <si>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</si>
  <si>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</si>
  <si>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</si>
  <si>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</si>
  <si>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</si>
  <si>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</si>
  <si>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</si>
  <si>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</si>
  <si>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</si>
  <si>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</si>
  <si>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</si>
  <si>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</si>
  <si>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</si>
  <si>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</si>
  <si>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</si>
  <si>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</si>
  <si>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</si>
  <si>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</si>
  <si>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</si>
  <si>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</si>
  <si>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</si>
  <si>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</si>
  <si>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</si>
  <si>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</si>
  <si>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</si>
  <si>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</si>
  <si>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</si>
  <si>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</si>
  <si>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</si>
  <si>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</si>
  <si>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</si>
  <si>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</si>
  <si>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</si>
  <si>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</si>
  <si>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</si>
  <si>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</si>
  <si>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</si>
  <si>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</si>
  <si>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</si>
  <si>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</si>
  <si>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</si>
  <si>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</si>
  <si>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</si>
  <si>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</si>
  <si>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</si>
  <si>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</si>
  <si>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</si>
  <si>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</si>
  <si>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</si>
  <si>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</si>
  <si>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</si>
  <si>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</si>
  <si>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</si>
  <si>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</si>
  <si>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</si>
  <si>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</si>
  <si>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</si>
  <si>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</si>
  <si>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</si>
  <si>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</si>
  <si>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</si>
  <si>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</si>
  <si>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</si>
  <si>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</si>
  <si>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</si>
  <si>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</si>
  <si>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</si>
  <si>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</si>
  <si>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</si>
  <si>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</si>
  <si>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</si>
  <si>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</si>
  <si>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</si>
  <si>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</si>
  <si>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</si>
  <si>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</si>
  <si>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</si>
  <si>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</si>
  <si>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</si>
  <si>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</si>
  <si>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</si>
  <si>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</si>
  <si>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</si>
  <si>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</si>
  <si>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</si>
  <si>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</si>
  <si>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</si>
  <si>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</si>
  <si>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</si>
  <si>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</si>
  <si>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</si>
  <si>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</si>
  <si>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</si>
  <si>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</si>
  <si>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</si>
  <si>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</si>
  <si>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</si>
  <si>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</si>
  <si>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</si>
  <si>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</si>
  <si>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</si>
  <si>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</si>
  <si>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</si>
  <si>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</si>
  <si>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</si>
  <si>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</si>
  <si>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</si>
  <si>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</si>
  <si>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</si>
  <si>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</si>
  <si>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</si>
  <si>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</si>
  <si>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</si>
  <si>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</si>
  <si>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</si>
  <si>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</si>
  <si>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</si>
  <si>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</si>
  <si>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</si>
  <si>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</si>
  <si>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</si>
  <si>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</si>
  <si>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</si>
  <si>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</si>
  <si>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</si>
  <si>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</si>
  <si>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</si>
  <si>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</si>
  <si>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</si>
  <si>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</si>
  <si>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</si>
  <si>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</si>
  <si>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</si>
  <si>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</si>
  <si>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</si>
  <si>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</si>
  <si>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</si>
  <si>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</si>
  <si>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</si>
  <si>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</si>
  <si>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</si>
  <si>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</si>
  <si>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</si>
  <si>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</si>
  <si>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</si>
  <si>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</si>
  <si>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</si>
  <si>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</si>
  <si>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</si>
  <si>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</si>
  <si>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</si>
  <si>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</si>
  <si>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</si>
  <si>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</si>
  <si>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</si>
  <si>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</si>
  <si>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</si>
  <si>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</si>
  <si>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</si>
  <si>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</si>
  <si>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</si>
  <si>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</si>
  <si>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</si>
  <si>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</si>
  <si>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</si>
  <si>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</si>
  <si>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</si>
  <si>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</si>
  <si>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</si>
  <si>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</si>
  <si>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</si>
  <si>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</si>
  <si>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</si>
  <si>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</si>
  <si>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</si>
  <si>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</si>
  <si>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</si>
  <si>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</si>
  <si>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</si>
  <si>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</si>
  <si>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</si>
  <si>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</si>
  <si>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</si>
  <si>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</si>
  <si>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</si>
  <si>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</si>
  <si>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</si>
  <si>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</si>
  <si>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</si>
  <si>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</si>
  <si>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</si>
  <si>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</si>
  <si>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</si>
  <si>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</si>
  <si>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</si>
  <si>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</si>
  <si>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</si>
  <si>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</si>
  <si>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</si>
  <si>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</si>
  <si>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</si>
  <si>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</si>
  <si>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</si>
  <si>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</si>
  <si>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</si>
  <si>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</si>
  <si>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</si>
  <si>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</si>
  <si>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</si>
  <si>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</si>
  <si>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</si>
  <si>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</si>
  <si>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</si>
  <si>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</si>
  <si>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</si>
  <si>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</si>
  <si>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</si>
  <si>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</si>
  <si>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</si>
  <si>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</si>
  <si>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</si>
  <si>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</si>
  <si>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</si>
  <si>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</si>
  <si>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</si>
  <si>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</si>
  <si>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</si>
  <si>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</si>
  <si>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</si>
  <si>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</si>
  <si>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</si>
  <si>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</si>
  <si>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</si>
  <si>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</si>
  <si>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</si>
  <si>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</si>
  <si>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</si>
  <si>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</si>
  <si>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</si>
  <si>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</si>
  <si>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</si>
  <si>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</si>
  <si>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</si>
  <si>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</si>
  <si>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</si>
  <si>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</si>
  <si>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</si>
  <si>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</si>
  <si>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</si>
  <si>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</si>
  <si>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</si>
  <si>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</si>
  <si>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</si>
  <si>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</si>
  <si>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</si>
  <si>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</si>
  <si>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</si>
  <si>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</si>
  <si>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</si>
  <si>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</si>
  <si>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</si>
  <si>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</si>
  <si>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</si>
  <si>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</si>
  <si>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</si>
  <si>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</si>
  <si>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</si>
  <si>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</si>
  <si>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</si>
  <si>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</si>
  <si>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</si>
  <si>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</si>
  <si>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</si>
  <si>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</si>
  <si>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</si>
  <si>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</si>
  <si>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</si>
  <si>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</si>
  <si>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</si>
  <si>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</si>
  <si>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</si>
  <si>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</si>
  <si>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</si>
  <si>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</si>
  <si>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</si>
  <si>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</si>
  <si>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</si>
  <si>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</si>
  <si>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</si>
  <si>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</si>
  <si>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</si>
  <si>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</si>
  <si>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</si>
  <si>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</si>
  <si>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</si>
  <si>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</si>
  <si>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</si>
  <si>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</si>
  <si>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</si>
  <si>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</si>
  <si>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</si>
  <si>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</si>
  <si>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</si>
  <si>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</si>
  <si>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</si>
  <si>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</si>
  <si>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</si>
  <si>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</si>
  <si>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</si>
  <si>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</si>
  <si>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</si>
  <si>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</si>
  <si>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</si>
  <si>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</si>
  <si>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</si>
  <si>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</si>
  <si>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</si>
  <si>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</si>
  <si>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</si>
  <si>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</si>
  <si>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</si>
  <si>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</si>
  <si>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</si>
  <si>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</si>
  <si>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</si>
  <si>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</si>
  <si>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</si>
  <si>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</si>
  <si>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</si>
  <si>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</si>
  <si>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</si>
  <si>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</si>
  <si>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</si>
  <si>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</si>
  <si>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</si>
  <si>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</si>
  <si>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</si>
  <si>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</si>
  <si>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</si>
  <si>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</si>
  <si>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</si>
  <si>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</si>
  <si>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</si>
  <si>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</si>
  <si>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</si>
  <si>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</si>
  <si>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</si>
  <si>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</si>
  <si>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</si>
  <si>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</si>
  <si>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</si>
  <si>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</si>
  <si>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</si>
  <si>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</si>
  <si>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</si>
  <si>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</si>
  <si>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</si>
  <si>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</si>
  <si>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</si>
  <si>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</si>
  <si>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</si>
  <si>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</si>
  <si>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</si>
  <si>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</si>
  <si>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</si>
  <si>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</si>
  <si>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</si>
  <si>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</si>
  <si>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</si>
  <si>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</si>
  <si>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</si>
  <si>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</si>
  <si>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</si>
  <si>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</si>
  <si>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</si>
  <si>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</si>
  <si>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</si>
  <si>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</si>
  <si>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</si>
  <si>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</si>
  <si>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</si>
  <si>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</si>
  <si>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</si>
  <si>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</si>
  <si>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</si>
  <si>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</si>
  <si>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</si>
  <si>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</si>
  <si>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</si>
  <si>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</si>
  <si>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</si>
  <si>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</si>
  <si>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</si>
  <si>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</si>
  <si>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</si>
  <si>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</si>
  <si>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</si>
  <si>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</si>
  <si>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</si>
  <si>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</si>
  <si>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</si>
  <si>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</si>
  <si>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</si>
  <si>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</si>
  <si>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</si>
  <si>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</si>
  <si>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</si>
  <si>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</si>
  <si>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</si>
  <si>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</si>
  <si>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</si>
  <si>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</si>
  <si>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</si>
  <si>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</si>
  <si>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</si>
  <si>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</si>
  <si>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</si>
  <si>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</si>
  <si>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</si>
  <si>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</si>
  <si>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</si>
  <si>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</si>
  <si>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</si>
  <si>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</si>
  <si>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</si>
  <si>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</si>
  <si>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</si>
  <si>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</si>
  <si>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</si>
  <si>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</si>
  <si>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</si>
  <si>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</si>
  <si>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</si>
  <si>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</si>
  <si>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</si>
  <si>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</si>
  <si>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</si>
  <si>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</si>
  <si>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</si>
  <si>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</si>
  <si>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</si>
  <si>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</si>
  <si>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</si>
  <si>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</si>
  <si>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</si>
  <si>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</si>
  <si>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</si>
  <si>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</si>
  <si>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</si>
  <si>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</si>
  <si>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</si>
  <si>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</si>
  <si>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</si>
  <si>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</si>
  <si>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</si>
  <si>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</si>
  <si>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</si>
  <si>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</si>
  <si>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</si>
  <si>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</si>
  <si>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</si>
  <si>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</si>
  <si>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</si>
  <si>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</si>
  <si>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</si>
  <si>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</si>
  <si>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</si>
  <si>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</si>
  <si>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</si>
  <si>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</si>
  <si>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</si>
  <si>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</si>
  <si>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</si>
  <si>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</si>
  <si>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</si>
  <si>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</si>
  <si>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</si>
  <si>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</si>
  <si>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</si>
  <si>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</si>
  <si>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</si>
  <si>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</si>
  <si>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</si>
  <si>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</si>
  <si>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</si>
  <si>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</si>
  <si>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</si>
  <si>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</si>
  <si>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</si>
  <si>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</si>
  <si>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</si>
  <si>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</si>
  <si>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</si>
  <si>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</si>
  <si>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</si>
  <si>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</si>
  <si>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</si>
  <si>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</si>
  <si>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</si>
  <si>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</si>
  <si>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</si>
  <si>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</si>
  <si>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</si>
  <si>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</si>
  <si>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</si>
  <si>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</si>
  <si>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</si>
  <si>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</si>
  <si>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</si>
  <si>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</si>
  <si>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</si>
  <si>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</si>
  <si>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</si>
  <si>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</si>
  <si>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</si>
  <si>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</si>
  <si>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</si>
  <si>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</si>
  <si>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</si>
  <si>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</si>
  <si>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</si>
  <si>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</si>
  <si>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</si>
  <si>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</si>
  <si>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</si>
  <si>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</si>
  <si>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</si>
  <si>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</si>
  <si>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</si>
  <si>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</si>
  <si>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</si>
  <si>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</si>
  <si>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</si>
  <si>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</si>
  <si>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</si>
  <si>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</si>
  <si>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</si>
  <si>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</si>
  <si>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</si>
  <si>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</si>
  <si>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</si>
  <si>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</si>
  <si>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</si>
  <si>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</si>
  <si>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</si>
  <si>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</si>
  <si>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</si>
  <si>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</si>
  <si>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</si>
  <si>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</si>
  <si>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</si>
  <si>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</si>
  <si>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</si>
  <si>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</si>
  <si>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</si>
  <si>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</si>
  <si>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</si>
  <si>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</si>
  <si>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</si>
  <si>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</si>
  <si>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</si>
  <si>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</si>
  <si>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</si>
  <si>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</si>
  <si>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</si>
  <si>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</si>
  <si>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</si>
  <si>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</si>
  <si>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</si>
  <si>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</si>
  <si>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</si>
  <si>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</si>
  <si>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</si>
  <si>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</si>
  <si>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</si>
  <si>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</si>
  <si>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</si>
  <si>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</si>
  <si>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</si>
  <si>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</si>
  <si>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</si>
  <si>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</si>
  <si>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</si>
  <si>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</si>
  <si>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</si>
  <si>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</si>
  <si>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</si>
  <si>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</si>
  <si>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</si>
  <si>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</si>
  <si>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</si>
  <si>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</si>
  <si>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</si>
  <si>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</si>
  <si>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</si>
  <si>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</si>
  <si>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</si>
  <si>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</si>
  <si>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</si>
  <si>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</si>
  <si>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</si>
  <si>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</si>
  <si>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</si>
  <si>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</si>
  <si>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</si>
  <si>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</si>
  <si>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</si>
  <si>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</si>
  <si>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</si>
  <si>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</si>
  <si>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</si>
  <si>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</si>
  <si>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</si>
  <si>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</si>
  <si>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</si>
  <si>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</si>
  <si>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</si>
  <si>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</si>
  <si>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</si>
  <si>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</si>
  <si>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</si>
  <si>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</si>
  <si>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</si>
  <si>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</si>
  <si>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</si>
  <si>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</si>
  <si>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</si>
  <si>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</si>
  <si>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</si>
  <si>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</si>
  <si>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</si>
  <si>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</si>
  <si>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</si>
  <si>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</si>
  <si>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</si>
  <si>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</si>
  <si>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</si>
  <si>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</si>
  <si>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</si>
  <si>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</si>
  <si>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</si>
  <si>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</si>
  <si>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</si>
  <si>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</si>
  <si>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</si>
  <si>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</si>
  <si>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</si>
  <si>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</si>
  <si>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</si>
  <si>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</si>
  <si>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</si>
  <si>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</si>
  <si>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</si>
  <si>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</si>
  <si>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</si>
  <si>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</si>
  <si>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</si>
  <si>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</si>
  <si>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</si>
  <si>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</si>
  <si>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</si>
  <si>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</si>
  <si>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</si>
  <si>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</si>
  <si>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</si>
  <si>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</si>
  <si>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</si>
  <si>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</si>
  <si>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</si>
  <si>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</si>
  <si>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</si>
  <si>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</si>
  <si>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</si>
  <si>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</si>
  <si>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</si>
  <si>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</si>
  <si>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</si>
  <si>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</si>
  <si>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</si>
  <si>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</si>
  <si>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</si>
  <si>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</si>
  <si>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</si>
  <si>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</si>
  <si>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</si>
  <si>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</si>
  <si>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</si>
  <si>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</si>
  <si>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</si>
  <si>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</si>
  <si>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</si>
  <si>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</si>
  <si>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</si>
  <si>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</si>
  <si>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</si>
  <si>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</si>
  <si>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</si>
  <si>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</si>
  <si>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</si>
  <si>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</si>
  <si>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</si>
  <si>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</si>
  <si>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</si>
  <si>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</si>
  <si>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</si>
  <si>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</si>
  <si>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</si>
  <si>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</si>
  <si>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</si>
  <si>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</si>
  <si>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</si>
  <si>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</si>
  <si>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</si>
  <si>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</si>
  <si>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</si>
  <si>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</si>
  <si>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</si>
  <si>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</si>
  <si>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</si>
  <si>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</si>
  <si>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</si>
  <si>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</si>
  <si>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</si>
  <si>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</si>
  <si>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</si>
  <si>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</si>
  <si>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</si>
  <si>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</si>
  <si>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</si>
  <si>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</si>
  <si>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</si>
  <si>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</si>
  <si>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</si>
  <si>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</si>
  <si>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</si>
  <si>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</si>
  <si>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</si>
  <si>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</si>
  <si>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</si>
  <si>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</si>
  <si>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</si>
  <si>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</si>
  <si>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</si>
  <si>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</si>
  <si>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</si>
  <si>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</si>
  <si>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</si>
  <si>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</si>
  <si>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</si>
  <si>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</si>
  <si>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</si>
  <si>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</si>
  <si>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</si>
  <si>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</si>
  <si>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</si>
  <si>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</si>
  <si>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</si>
  <si>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</si>
  <si>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</si>
  <si>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</si>
  <si>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</si>
  <si>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</si>
  <si>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</si>
  <si>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</si>
  <si>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</si>
  <si>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</si>
  <si>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</si>
  <si>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</si>
  <si>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</si>
  <si>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</si>
  <si>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</si>
  <si>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</si>
  <si>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</si>
  <si>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</si>
  <si>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</si>
  <si>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</si>
  <si>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</si>
  <si>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</si>
  <si>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</si>
  <si>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</si>
  <si>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</si>
  <si>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</si>
  <si>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</si>
  <si>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</si>
  <si>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</si>
  <si>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</si>
  <si>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</si>
  <si>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</si>
  <si>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</si>
  <si>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</si>
  <si>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</si>
  <si>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</si>
  <si>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</si>
  <si>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</si>
  <si>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</si>
  <si>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</si>
  <si>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</si>
  <si>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</si>
  <si>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</si>
  <si>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</si>
  <si>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</si>
  <si>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</si>
  <si>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</si>
  <si>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</si>
  <si>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</si>
  <si>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</si>
  <si>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</si>
  <si>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</si>
  <si>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</si>
  <si>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</si>
  <si>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</si>
  <si>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</si>
  <si>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</si>
  <si>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</si>
  <si>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</si>
  <si>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</si>
  <si>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</si>
  <si>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</si>
  <si>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</si>
  <si>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</si>
  <si>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</si>
  <si>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</si>
  <si>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</si>
  <si>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</si>
  <si>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</si>
  <si>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</si>
  <si>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</si>
  <si>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</si>
  <si>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</si>
  <si>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</si>
  <si>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</si>
  <si>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</si>
  <si>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</si>
  <si>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</si>
  <si>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</si>
  <si>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</si>
  <si>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</si>
  <si>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</si>
  <si>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</si>
  <si>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</si>
  <si>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</si>
  <si>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</si>
  <si>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</si>
  <si>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</si>
  <si>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</si>
  <si>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</si>
  <si>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</si>
  <si>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</si>
  <si>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</si>
  <si>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</si>
  <si>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</si>
  <si>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</si>
  <si>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</si>
  <si>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</si>
  <si>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</si>
  <si>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</si>
  <si>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</si>
  <si>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</si>
  <si>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</si>
  <si>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</si>
  <si>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</si>
  <si>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</si>
  <si>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</si>
  <si>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</si>
  <si>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</si>
  <si>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</si>
  <si>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</si>
  <si>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</si>
  <si>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</si>
  <si>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</si>
  <si>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</si>
  <si>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</si>
  <si>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</si>
  <si>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</si>
  <si>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</si>
  <si>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</si>
  <si>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</si>
  <si>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</si>
  <si>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</si>
  <si>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</si>
  <si>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</si>
  <si>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</si>
  <si>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</si>
  <si>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</si>
  <si>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</si>
  <si>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</si>
  <si>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</si>
  <si>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</si>
  <si>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</si>
  <si>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</si>
  <si>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</si>
  <si>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</si>
  <si>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</si>
  <si>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</si>
  <si>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</si>
  <si>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</si>
  <si>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</si>
  <si>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</si>
  <si>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</si>
  <si>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</si>
  <si>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</si>
  <si>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</si>
  <si>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</si>
  <si>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</si>
  <si>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</si>
  <si>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</si>
  <si>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</si>
  <si>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</si>
  <si>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</si>
  <si>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</si>
  <si>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</si>
  <si>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</si>
  <si>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</si>
  <si>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</si>
  <si>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</si>
  <si>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</si>
  <si>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</si>
  <si>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</si>
  <si>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</si>
  <si>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</si>
  <si>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</si>
  <si>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</si>
  <si>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</si>
  <si>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</si>
  <si>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</si>
  <si>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</si>
  <si>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</si>
  <si>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</si>
  <si>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</si>
  <si>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</si>
  <si>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</si>
  <si>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</si>
  <si>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</si>
  <si>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</si>
  <si>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</si>
  <si>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</si>
  <si>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</si>
  <si>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</si>
  <si>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</si>
  <si>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</si>
  <si>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</si>
  <si>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</si>
  <si>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</si>
  <si>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</si>
  <si>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</si>
  <si>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</si>
  <si>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</si>
  <si>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</si>
  <si>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</si>
  <si>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</si>
  <si>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</si>
  <si>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</si>
  <si>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</si>
  <si>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</si>
  <si>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</si>
  <si>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</si>
  <si>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</si>
  <si>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</si>
  <si>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</si>
  <si>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</si>
  <si>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</si>
  <si>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</si>
  <si>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</si>
  <si>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</si>
  <si>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</si>
  <si>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</si>
  <si>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</si>
  <si>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</si>
  <si>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</si>
  <si>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</si>
  <si>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</si>
  <si>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</si>
  <si>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</si>
  <si>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</si>
  <si>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</si>
  <si>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</si>
  <si>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</si>
  <si>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</si>
  <si>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</si>
  <si>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</si>
  <si>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</si>
  <si>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</si>
  <si>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</si>
  <si>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</si>
  <si>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</si>
  <si>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</si>
  <si>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</si>
  <si>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</si>
  <si>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</si>
  <si>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</si>
  <si>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</si>
  <si>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</si>
  <si>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</si>
  <si>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</si>
  <si>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</si>
  <si>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</si>
  <si>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</si>
  <si>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</si>
  <si>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</si>
  <si>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</si>
  <si>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</si>
  <si>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</si>
  <si>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</si>
  <si>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</si>
  <si>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</si>
  <si>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</si>
  <si>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</si>
  <si>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</si>
  <si>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</si>
  <si>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</si>
  <si>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</si>
  <si>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</si>
  <si>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</si>
  <si>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</si>
  <si>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</si>
  <si>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</si>
  <si>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</si>
  <si>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</si>
  <si>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</si>
  <si>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</si>
  <si>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</si>
  <si>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</si>
  <si>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</si>
  <si>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</si>
  <si>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</si>
  <si>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</si>
  <si>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</si>
  <si>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</si>
  <si>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</si>
  <si>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</si>
  <si>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</si>
  <si>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</si>
  <si>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</si>
  <si>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</si>
  <si>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</si>
  <si>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</si>
  <si>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</si>
  <si>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</si>
  <si>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</si>
  <si>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</si>
  <si>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</si>
  <si>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</si>
  <si>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</si>
  <si>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</si>
  <si>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</si>
  <si>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</si>
  <si>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</si>
  <si>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</si>
  <si>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</si>
  <si>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</si>
  <si>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</si>
  <si>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</si>
  <si>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</si>
  <si>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</si>
  <si>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</si>
  <si>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</si>
  <si>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</si>
  <si>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</si>
  <si>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</si>
  <si>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</si>
  <si>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</si>
  <si>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</si>
  <si>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</si>
  <si>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</si>
  <si>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</si>
  <si>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</si>
  <si>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</si>
  <si>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</si>
  <si>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</si>
  <si>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</si>
  <si>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</si>
  <si>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</si>
  <si>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</si>
  <si>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</si>
  <si>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</si>
  <si>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</si>
  <si>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</si>
  <si>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</si>
  <si>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</si>
  <si>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</si>
  <si>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</si>
  <si>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</si>
  <si>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</si>
  <si>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</si>
  <si>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</si>
  <si>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</si>
  <si>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</si>
  <si>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</si>
  <si>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</si>
  <si>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</si>
  <si>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</si>
  <si>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</si>
  <si>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</si>
  <si>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</si>
  <si>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</si>
  <si>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</si>
  <si>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</si>
  <si>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</si>
  <si>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</si>
  <si>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</si>
  <si>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</si>
  <si>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</si>
  <si>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</si>
  <si>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</si>
  <si>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</si>
  <si>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</si>
  <si>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</si>
  <si>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</si>
  <si>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</si>
  <si>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</si>
  <si>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</si>
  <si>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</si>
  <si>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</si>
  <si>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</si>
  <si>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</si>
  <si>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</si>
  <si>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</si>
  <si>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</si>
  <si>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</si>
  <si>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</si>
  <si>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</si>
  <si>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</si>
  <si>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</si>
  <si>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</si>
  <si>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</si>
  <si>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</si>
  <si>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</si>
  <si>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</si>
  <si>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</si>
  <si>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</si>
  <si>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</si>
  <si>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</si>
  <si>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</si>
  <si>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</si>
  <si>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</si>
  <si>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</si>
  <si>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</si>
  <si>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</si>
  <si>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</si>
  <si>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</si>
  <si>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</si>
  <si>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</si>
  <si>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</si>
  <si>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</si>
  <si>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</si>
  <si>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</si>
  <si>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</si>
  <si>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</si>
  <si>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</si>
  <si>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</si>
  <si>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</si>
  <si>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</si>
  <si>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</si>
  <si>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</si>
  <si>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</si>
  <si>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</si>
  <si>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</si>
  <si>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</si>
  <si>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</si>
  <si>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</si>
  <si>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</si>
  <si>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</si>
  <si>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</si>
  <si>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</si>
  <si>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</si>
  <si>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</si>
  <si>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</si>
  <si>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</si>
  <si>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</si>
  <si>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</si>
  <si>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</si>
  <si>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</si>
  <si>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</si>
  <si>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</si>
  <si>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</si>
  <si>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</si>
  <si>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</si>
  <si>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</si>
  <si>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</si>
  <si>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</si>
  <si>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</si>
  <si>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</si>
  <si>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</si>
  <si>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</si>
  <si>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</si>
  <si>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</si>
  <si>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</si>
  <si>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</si>
  <si>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</si>
  <si>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</si>
  <si>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</si>
  <si>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</si>
  <si>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</si>
  <si>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</si>
  <si>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</si>
  <si>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</si>
  <si>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</si>
  <si>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</si>
  <si>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</si>
  <si>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</si>
  <si>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</si>
  <si>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</si>
  <si>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</si>
  <si>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</si>
  <si>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</si>
  <si>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</si>
  <si>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</si>
  <si>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</si>
  <si>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</si>
  <si>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</si>
  <si>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</si>
  <si>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</si>
  <si>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</si>
  <si>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</si>
  <si>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</si>
  <si>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</si>
  <si>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</si>
  <si>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</si>
  <si>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</si>
  <si>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</si>
  <si>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</si>
  <si>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</si>
  <si>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</si>
  <si>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</si>
  <si>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</si>
  <si>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</si>
  <si>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</si>
  <si>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</si>
  <si>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</si>
  <si>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</si>
  <si>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</si>
  <si>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</si>
  <si>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</si>
  <si>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</si>
  <si>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</si>
  <si>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</si>
  <si>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</si>
  <si>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</si>
  <si>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</si>
  <si>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</si>
  <si>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</si>
  <si>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</si>
  <si>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</si>
  <si>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</si>
  <si>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</si>
  <si>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</si>
  <si>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</si>
  <si>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</si>
  <si>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</si>
  <si>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</si>
  <si>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</si>
  <si>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</si>
  <si>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</si>
  <si>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</si>
  <si>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</si>
  <si>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</si>
  <si>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</si>
  <si>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</si>
  <si>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</si>
  <si>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</si>
  <si>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</si>
  <si>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</si>
  <si>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</si>
  <si>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</si>
  <si>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</si>
  <si>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</si>
  <si>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</si>
  <si>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</si>
  <si>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</si>
  <si>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</si>
  <si>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</si>
  <si>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</si>
  <si>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</si>
  <si>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</si>
  <si>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</si>
  <si>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</si>
  <si>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</si>
  <si>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</si>
  <si>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</si>
  <si>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</si>
  <si>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</si>
  <si>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</si>
  <si>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</si>
  <si>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</si>
  <si>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</si>
  <si>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</si>
  <si>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</si>
  <si>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</si>
  <si>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</si>
  <si>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</si>
  <si>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</si>
  <si>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</si>
  <si>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</si>
  <si>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</si>
  <si>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</si>
  <si>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</si>
  <si>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</si>
  <si>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</si>
  <si>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</si>
  <si>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</si>
  <si>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</si>
  <si>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</si>
  <si>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</si>
  <si>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</si>
  <si>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</si>
  <si>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</si>
  <si>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</si>
  <si>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</si>
  <si>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</si>
  <si>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</si>
  <si>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</si>
  <si>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</si>
  <si>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</si>
  <si>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</si>
  <si>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</si>
  <si>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</si>
  <si>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</si>
  <si>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</si>
  <si>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</si>
  <si>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</si>
  <si>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</si>
  <si>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</si>
  <si>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</si>
  <si>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</si>
  <si>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</si>
  <si>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</si>
  <si>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</si>
  <si>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</si>
  <si>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</si>
  <si>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</si>
  <si>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</si>
  <si>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</si>
  <si>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</si>
  <si>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</si>
  <si>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</si>
  <si>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</si>
  <si>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</si>
  <si>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</si>
  <si>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</si>
  <si>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</si>
  <si>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</si>
  <si>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</si>
  <si>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</si>
  <si>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</si>
  <si>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</si>
  <si>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</si>
  <si>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</si>
  <si>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</si>
  <si>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</si>
  <si>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</si>
  <si>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</si>
  <si>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</si>
  <si>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</si>
  <si>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</si>
  <si>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</si>
  <si>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</si>
  <si>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</si>
  <si>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</si>
  <si>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</si>
  <si>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</si>
  <si>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</si>
  <si>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</si>
  <si>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</si>
  <si>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</si>
  <si>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</si>
  <si>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</si>
  <si>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</si>
  <si>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</si>
  <si>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</si>
  <si>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</si>
  <si>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</si>
  <si>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</si>
  <si>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</si>
  <si>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</si>
  <si>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</si>
  <si>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</si>
  <si>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</si>
  <si>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</si>
  <si>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</si>
  <si>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</si>
  <si>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</si>
  <si>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</si>
  <si>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</si>
  <si>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</si>
  <si>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</si>
  <si>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</si>
  <si>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</si>
  <si>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</si>
  <si>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</si>
  <si>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</si>
  <si>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</si>
  <si>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</si>
  <si>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</si>
  <si>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</si>
  <si>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</si>
  <si>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</si>
  <si>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</si>
  <si>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</si>
  <si>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</si>
  <si>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</si>
  <si>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</si>
  <si>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</si>
  <si>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</si>
  <si>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</si>
  <si>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</si>
  <si>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</si>
  <si>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</si>
  <si>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</si>
  <si>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</si>
  <si>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</si>
  <si>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</si>
  <si>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</si>
  <si>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</si>
  <si>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</si>
  <si>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</si>
  <si>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</si>
  <si>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</si>
  <si>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</si>
  <si>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</si>
  <si>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</si>
  <si>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</si>
  <si>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</si>
  <si>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</si>
  <si>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</si>
  <si>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</si>
  <si>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</si>
  <si>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</si>
  <si>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</si>
  <si>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</si>
  <si>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</si>
  <si>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</si>
  <si>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</si>
  <si>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</si>
  <si>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</si>
  <si>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</si>
  <si>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</si>
  <si>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</si>
  <si>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</si>
  <si>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</si>
  <si>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</si>
  <si>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</si>
  <si>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</si>
  <si>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</si>
  <si>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</si>
  <si>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</si>
  <si>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</si>
  <si>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</si>
  <si>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</si>
  <si>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</si>
  <si>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</si>
  <si>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</si>
  <si>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</si>
  <si>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</si>
  <si>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</si>
  <si>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</si>
  <si>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</si>
  <si>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</si>
  <si>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</si>
  <si>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</si>
  <si>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</si>
  <si>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</si>
  <si>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</si>
  <si>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</si>
  <si>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</si>
  <si>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</si>
  <si>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</si>
  <si>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</si>
  <si>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</si>
  <si>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</si>
  <si>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</si>
  <si>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</si>
  <si>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</si>
  <si>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</si>
  <si>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</si>
  <si>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</si>
  <si>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</si>
  <si>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</si>
  <si>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</si>
  <si>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</si>
  <si>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</si>
  <si>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</si>
  <si>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</si>
  <si>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</si>
  <si>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</si>
  <si>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</si>
  <si>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</si>
  <si>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</si>
  <si>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</si>
  <si>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</si>
  <si>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</si>
  <si>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</si>
  <si>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</si>
  <si>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</si>
  <si>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</si>
  <si>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</si>
  <si>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</si>
  <si>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</si>
  <si>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</si>
  <si>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</si>
  <si>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</si>
  <si>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</si>
  <si>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</si>
  <si>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</si>
  <si>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</si>
  <si>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</si>
  <si>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</si>
  <si>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</si>
  <si>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</si>
  <si>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</si>
  <si>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</si>
  <si>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</si>
  <si>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</si>
  <si>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</si>
  <si>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</si>
  <si>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</si>
  <si>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</si>
  <si>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</si>
  <si>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</si>
  <si>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</si>
  <si>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</si>
  <si>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</si>
  <si>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</si>
  <si>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</si>
  <si>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</si>
  <si>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</si>
  <si>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</si>
  <si>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</si>
  <si>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</si>
  <si>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</si>
  <si>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</si>
  <si>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</si>
  <si>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</si>
  <si>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</si>
  <si>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</si>
  <si>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</si>
  <si>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</si>
  <si>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</si>
  <si>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</si>
  <si>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</si>
  <si>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</si>
  <si>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</si>
  <si>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</si>
  <si>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</si>
  <si>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</si>
  <si>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</si>
  <si>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</si>
  <si>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</si>
  <si>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</si>
  <si>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</si>
  <si>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</si>
  <si>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</si>
  <si>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</si>
  <si>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</si>
  <si>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</si>
  <si>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</si>
  <si>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</si>
  <si>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</si>
  <si>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</si>
  <si>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</si>
  <si>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</si>
  <si>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</si>
  <si>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</si>
  <si>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</si>
  <si>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</si>
  <si>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</si>
  <si>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</si>
  <si>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</si>
  <si>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</si>
  <si>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</si>
  <si>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</si>
  <si>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</si>
  <si>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</si>
  <si>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</si>
  <si>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</si>
  <si>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</si>
  <si>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</si>
  <si>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</si>
  <si>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</si>
  <si>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</si>
  <si>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</si>
  <si>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</si>
  <si>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</si>
  <si>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</si>
  <si>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</si>
  <si>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</si>
  <si>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</si>
  <si>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</si>
  <si>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</si>
  <si>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</si>
  <si>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</si>
  <si>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</si>
  <si>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</si>
  <si>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</si>
  <si>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</si>
  <si>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</si>
  <si>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</si>
  <si>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</si>
  <si>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</si>
  <si>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</si>
  <si>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</si>
  <si>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</si>
  <si>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</si>
  <si>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</si>
  <si>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</si>
  <si>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</si>
  <si>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</si>
  <si>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</si>
  <si>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</si>
  <si>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</si>
  <si>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</si>
  <si>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</si>
  <si>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</si>
  <si>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</si>
  <si>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</si>
  <si>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</si>
  <si>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</si>
  <si>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</si>
  <si>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</si>
  <si>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</si>
  <si>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</si>
  <si>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</si>
  <si>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</si>
  <si>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</si>
  <si>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</si>
  <si>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</si>
  <si>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</si>
  <si>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</si>
  <si>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</si>
  <si>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</si>
  <si>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</si>
  <si>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</si>
  <si>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</si>
  <si>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</si>
  <si>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</si>
  <si>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</si>
  <si>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</si>
  <si>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</si>
  <si>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</si>
  <si>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</si>
  <si>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</si>
  <si>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</si>
  <si>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</si>
  <si>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</si>
  <si>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</si>
  <si>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</si>
  <si>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</si>
  <si>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</si>
  <si>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</si>
  <si>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</si>
  <si>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</si>
  <si>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</si>
  <si>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</si>
  <si>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</si>
  <si>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</si>
  <si>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</si>
  <si>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</si>
  <si>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</si>
  <si>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</si>
  <si>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</si>
  <si>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</si>
  <si>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</si>
  <si>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</si>
  <si>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</si>
  <si>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</si>
  <si>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</si>
  <si>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</si>
  <si>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</si>
  <si>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</si>
  <si>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</si>
  <si>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</si>
  <si>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</si>
  <si>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</si>
  <si>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</si>
  <si>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</si>
  <si>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</si>
  <si>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</si>
  <si>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</si>
  <si>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</si>
  <si>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</si>
  <si>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</si>
  <si>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</si>
  <si>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</si>
  <si>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</si>
  <si>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</si>
  <si>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</si>
  <si>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</si>
  <si>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</si>
  <si>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</si>
  <si>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</si>
  <si>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</si>
  <si>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</si>
  <si>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</si>
  <si>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</si>
  <si>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</si>
  <si>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</si>
  <si>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</si>
  <si>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</si>
  <si>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</si>
  <si>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</si>
  <si>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</si>
  <si>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</si>
  <si>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</si>
  <si>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</si>
  <si>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</si>
  <si>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</si>
  <si>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</si>
  <si>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</si>
  <si>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</si>
  <si>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</si>
  <si>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</si>
  <si>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</si>
  <si>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</si>
  <si>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</si>
  <si>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</si>
  <si>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</si>
  <si>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</si>
  <si>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</si>
  <si>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</si>
  <si>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</si>
  <si>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</si>
  <si>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</si>
  <si>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</si>
  <si>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</si>
  <si>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</si>
  <si>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</si>
  <si>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</si>
  <si>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</si>
  <si>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</si>
  <si>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</si>
  <si>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</si>
  <si>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</si>
  <si>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</si>
  <si>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</si>
  <si>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</si>
  <si>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</si>
  <si>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</si>
  <si>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</si>
  <si>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</si>
  <si>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</si>
  <si>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</si>
  <si>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</si>
  <si>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</si>
  <si>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</si>
  <si>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</si>
  <si>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</si>
  <si>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</si>
  <si>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</si>
  <si>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</si>
  <si>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</si>
  <si>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</si>
  <si>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</si>
  <si>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</si>
  <si>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</si>
  <si>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</si>
  <si>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</si>
  <si>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</si>
  <si>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</si>
  <si>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</si>
  <si>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</si>
  <si>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</si>
  <si>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</si>
  <si>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</si>
  <si>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</si>
  <si>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</si>
  <si>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</si>
  <si>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</si>
  <si>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</si>
  <si>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</si>
  <si>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</si>
  <si>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</si>
  <si>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</si>
  <si>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</si>
  <si>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</si>
  <si>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</si>
  <si>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</si>
  <si>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</si>
  <si>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</si>
  <si>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</si>
  <si>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</si>
  <si>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</si>
  <si>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</si>
  <si>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</si>
  <si>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</si>
  <si>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</si>
  <si>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</si>
  <si>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</si>
  <si>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</si>
  <si>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</si>
  <si>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</si>
  <si>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</si>
  <si>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</si>
  <si>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</si>
  <si>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</si>
  <si>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</si>
  <si>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</si>
  <si>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</si>
  <si>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</si>
  <si>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</si>
  <si>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</si>
  <si>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</si>
  <si>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</si>
  <si>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</si>
  <si>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</si>
  <si>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</si>
  <si>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</si>
  <si>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</si>
  <si>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</si>
  <si>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</si>
  <si>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</si>
  <si>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</si>
  <si>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</si>
  <si>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</si>
  <si>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</si>
  <si>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</si>
  <si>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</si>
  <si>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</si>
  <si>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</si>
  <si>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</si>
  <si>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</si>
  <si>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</si>
  <si>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</si>
  <si>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</si>
  <si>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</si>
  <si>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</si>
  <si>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</si>
  <si>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</si>
  <si>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</si>
  <si>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</si>
  <si>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</si>
  <si>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</si>
  <si>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</si>
  <si>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</si>
  <si>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</si>
  <si>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</si>
  <si>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</si>
  <si>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</si>
  <si>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</si>
  <si>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</si>
  <si>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</si>
  <si>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</si>
  <si>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</si>
  <si>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</si>
  <si>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</si>
  <si>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</si>
  <si>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</si>
  <si>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</si>
  <si>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</si>
  <si>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</si>
  <si>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</si>
  <si>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</si>
  <si>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</si>
  <si>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</si>
  <si>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</si>
  <si>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</si>
  <si>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</si>
  <si>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</si>
  <si>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</si>
  <si>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</si>
  <si>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</si>
  <si>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</si>
  <si>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</si>
  <si>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</si>
  <si>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</si>
  <si>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</si>
  <si>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</si>
  <si>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</si>
  <si>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</si>
  <si>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</si>
  <si>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</si>
  <si>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</si>
  <si>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</si>
  <si>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</si>
  <si>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</si>
  <si>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</si>
  <si>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</si>
  <si>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</si>
  <si>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</si>
  <si>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</si>
  <si>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</si>
  <si>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</si>
  <si>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</si>
  <si>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</si>
  <si>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</si>
  <si>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</si>
  <si>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</si>
  <si>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</si>
  <si>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</si>
  <si>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</si>
  <si>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</si>
  <si>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</si>
  <si>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</si>
  <si>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</si>
  <si>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</si>
  <si>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</si>
  <si>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</si>
  <si>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</si>
  <si>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</si>
  <si>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</si>
  <si>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</si>
  <si>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</si>
  <si>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</si>
  <si>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</si>
  <si>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</si>
  <si>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</si>
  <si>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</si>
  <si>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</si>
  <si>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</si>
  <si>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</si>
  <si>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</si>
  <si>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</si>
  <si>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</si>
  <si>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</si>
  <si>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</si>
  <si>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</si>
  <si>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</si>
  <si>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</si>
  <si>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</si>
  <si>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</si>
  <si>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</si>
  <si>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</si>
  <si>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</si>
  <si>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</si>
  <si>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</si>
  <si>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</si>
  <si>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</si>
  <si>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</si>
  <si>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</si>
  <si>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</si>
  <si>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</si>
  <si>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</si>
  <si>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</si>
  <si>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</si>
  <si>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</si>
  <si>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</si>
  <si>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</si>
  <si>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</si>
  <si>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</si>
  <si>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</si>
  <si>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</si>
  <si>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</si>
  <si>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</si>
  <si>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</si>
  <si>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</si>
  <si>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</si>
  <si>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</si>
  <si>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</si>
  <si>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</si>
  <si>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</si>
  <si>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</si>
  <si>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</si>
  <si>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</si>
  <si>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</si>
  <si>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</si>
  <si>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</si>
  <si>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</si>
  <si>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</si>
  <si>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</si>
  <si>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</si>
  <si>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</si>
  <si>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</si>
  <si>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</si>
  <si>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</si>
  <si>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</si>
  <si>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</si>
  <si>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</si>
  <si>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</si>
  <si>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</si>
  <si>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</si>
  <si>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</si>
  <si>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</si>
  <si>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</si>
  <si>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</si>
  <si>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</si>
  <si>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</si>
  <si>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</si>
  <si>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</si>
  <si>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</si>
  <si>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</si>
  <si>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</si>
  <si>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</si>
  <si>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</si>
  <si>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</si>
  <si>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</si>
  <si>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</si>
  <si>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</si>
  <si>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</si>
  <si>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</si>
  <si>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</si>
  <si>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</si>
  <si>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</si>
  <si>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</si>
  <si>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</si>
  <si>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</si>
  <si>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</si>
  <si>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</si>
  <si>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</si>
  <si>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</si>
  <si>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</si>
  <si>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</si>
  <si>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</si>
  <si>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</si>
  <si>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</si>
  <si>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</si>
  <si>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</si>
  <si>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</si>
  <si>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</si>
  <si>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</si>
  <si>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</si>
  <si>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</si>
  <si>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</si>
  <si>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</si>
  <si>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</si>
  <si>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</si>
  <si>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</si>
  <si>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</si>
  <si>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</si>
  <si>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</si>
  <si>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</si>
  <si>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</si>
  <si>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</si>
  <si>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</si>
  <si>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</si>
  <si>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</si>
  <si>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</si>
  <si>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</si>
  <si>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</si>
  <si>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</si>
  <si>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</si>
  <si>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</si>
  <si>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</si>
  <si>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</si>
  <si>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</si>
  <si>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</si>
  <si>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</si>
  <si>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</si>
  <si>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</si>
  <si>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</si>
  <si>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</si>
  <si>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</si>
  <si>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</si>
  <si>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</si>
  <si>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</si>
  <si>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</si>
  <si>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</si>
  <si>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</si>
  <si>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</si>
  <si>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</si>
  <si>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</si>
  <si>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</si>
  <si>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</si>
  <si>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</si>
  <si>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</si>
  <si>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</si>
  <si>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</si>
  <si>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</si>
  <si>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</si>
  <si>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</si>
  <si>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</si>
  <si>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</si>
  <si>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</si>
  <si>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</si>
  <si>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</si>
  <si>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</si>
  <si>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</si>
  <si>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</si>
  <si>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</si>
  <si>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</si>
  <si>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</si>
  <si>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</si>
  <si>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</si>
  <si>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</si>
  <si>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</si>
  <si>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</si>
  <si>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</si>
  <si>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</si>
  <si>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</si>
  <si>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</si>
  <si>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</si>
  <si>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</si>
  <si>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</si>
  <si>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</si>
  <si>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</si>
  <si>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</si>
  <si>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</si>
  <si>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</si>
  <si>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</si>
  <si>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</si>
  <si>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</si>
  <si>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</si>
  <si>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</si>
  <si>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</si>
  <si>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</si>
  <si>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</si>
  <si>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</si>
  <si>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</si>
  <si>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</si>
  <si>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</si>
  <si>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</si>
  <si>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</si>
  <si>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</si>
  <si>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</si>
  <si>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</si>
  <si>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</si>
  <si>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</si>
  <si>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</si>
  <si>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</si>
  <si>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</si>
  <si>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</si>
  <si>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</si>
  <si>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</si>
  <si>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</si>
  <si>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</si>
  <si>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</si>
  <si>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</si>
  <si>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</si>
  <si>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</si>
  <si>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</si>
  <si>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</si>
  <si>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</si>
  <si>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</si>
  <si>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</si>
  <si>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</si>
  <si>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</si>
  <si>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</si>
  <si>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</si>
  <si>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</si>
  <si>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</si>
  <si>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</si>
  <si>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</si>
  <si>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</si>
  <si>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</si>
  <si>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</si>
  <si>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</si>
  <si>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</si>
  <si>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</si>
  <si>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</si>
  <si>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</si>
  <si>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</si>
  <si>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</si>
  <si>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</si>
  <si>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</si>
  <si>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</si>
  <si>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</si>
  <si>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</si>
  <si>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</si>
  <si>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</si>
  <si>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</si>
  <si>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</si>
  <si>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</si>
  <si>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</si>
  <si>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</si>
  <si>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</si>
  <si>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</si>
  <si>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</si>
  <si>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</si>
  <si>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</si>
  <si>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</si>
  <si>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</si>
  <si>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</si>
  <si>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</si>
  <si>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</si>
  <si>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</si>
  <si>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</si>
  <si>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</si>
  <si>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</si>
  <si>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</si>
  <si>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</si>
  <si>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</si>
  <si>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</si>
  <si>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</si>
  <si>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</si>
  <si>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</si>
  <si>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</si>
  <si>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</si>
  <si>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</si>
  <si>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</si>
  <si>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</si>
  <si>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</si>
  <si>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</si>
  <si>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</si>
  <si>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</si>
  <si>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</si>
  <si>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</si>
  <si>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</si>
  <si>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</si>
  <si>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</si>
  <si>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</si>
  <si>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</si>
  <si>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</si>
  <si>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</si>
  <si>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</si>
  <si>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</si>
  <si>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</si>
  <si>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</si>
  <si>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</si>
  <si>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</si>
  <si>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</si>
  <si>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</si>
  <si>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</si>
  <si>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</si>
  <si>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</si>
  <si>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</si>
  <si>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</si>
  <si>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</si>
  <si>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</si>
  <si>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</si>
  <si>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</si>
  <si>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</si>
  <si>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</si>
  <si>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</si>
  <si>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</si>
  <si>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</si>
  <si>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</si>
  <si>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</si>
  <si>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</si>
  <si>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</si>
  <si>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</si>
  <si>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</si>
  <si>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</si>
  <si>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</si>
  <si>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</si>
  <si>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</si>
  <si>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</si>
  <si>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</si>
  <si>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</si>
  <si>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</si>
  <si>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</si>
  <si>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</si>
  <si>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</si>
  <si>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</si>
  <si>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</si>
  <si>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</si>
  <si>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</si>
  <si>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</si>
  <si>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</si>
  <si>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</si>
  <si>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</si>
  <si>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</si>
  <si>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</si>
  <si>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</si>
  <si>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</si>
  <si>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</si>
  <si>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</si>
  <si>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</si>
  <si>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</si>
  <si>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</si>
  <si>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</si>
  <si>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</si>
  <si>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</si>
  <si>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</si>
  <si>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</si>
  <si>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</si>
  <si>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</si>
  <si>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</si>
  <si>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</si>
  <si>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</si>
  <si>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</si>
  <si>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</si>
  <si>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</si>
  <si>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</si>
  <si>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</si>
  <si>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</si>
  <si>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</si>
  <si>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</si>
  <si>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</si>
  <si>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</si>
  <si>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</si>
  <si>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</si>
  <si>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</si>
  <si>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</si>
  <si>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</si>
  <si>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</si>
  <si>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</si>
  <si>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</si>
  <si>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</si>
  <si>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</si>
  <si>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</si>
  <si>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</si>
  <si>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</si>
  <si>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</si>
  <si>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</si>
  <si>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</si>
  <si>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</si>
  <si>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</si>
  <si>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</si>
  <si>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</si>
  <si>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</si>
  <si>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</si>
  <si>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</si>
  <si>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</si>
  <si>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</si>
  <si>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</si>
  <si>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</si>
  <si>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</si>
  <si>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</si>
  <si>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</si>
  <si>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</si>
  <si>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</si>
  <si>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</si>
  <si>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</si>
  <si>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</si>
  <si>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</si>
  <si>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</si>
  <si>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</si>
  <si>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</si>
  <si>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</si>
  <si>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</si>
  <si>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</si>
  <si>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</si>
  <si>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</si>
  <si>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</si>
  <si>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</si>
  <si>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</si>
  <si>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</si>
  <si>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</si>
  <si>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</si>
  <si>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</si>
  <si>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</si>
  <si>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</si>
  <si>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</si>
  <si>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</si>
  <si>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</si>
  <si>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</si>
  <si>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</si>
  <si>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</si>
  <si>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</si>
  <si>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</si>
  <si>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</si>
  <si>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</si>
  <si>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</si>
  <si>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</si>
  <si>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</si>
  <si>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</si>
  <si>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</si>
  <si>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</si>
  <si>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</si>
  <si>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</si>
  <si>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</si>
  <si>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</si>
  <si>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</si>
  <si>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</si>
  <si>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</si>
  <si>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</si>
  <si>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</si>
  <si>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</si>
  <si>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</si>
  <si>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</si>
  <si>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</si>
  <si>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</si>
  <si>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</si>
  <si>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</si>
  <si>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</si>
  <si>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</si>
  <si>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</si>
  <si>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</si>
  <si>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</si>
  <si>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</si>
  <si>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</si>
  <si>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</si>
  <si>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</si>
  <si>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</si>
  <si>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</si>
  <si>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</si>
  <si>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</si>
  <si>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</si>
  <si>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</si>
  <si>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</si>
  <si>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</si>
  <si>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</si>
  <si>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</si>
  <si>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</si>
  <si>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</si>
  <si>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</si>
  <si>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</si>
  <si>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</si>
  <si>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</si>
  <si>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</si>
  <si>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</si>
  <si>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</si>
  <si>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</si>
  <si>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</si>
  <si>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</si>
  <si>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</si>
  <si>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</si>
  <si>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</si>
  <si>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</si>
  <si>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</si>
  <si>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</si>
  <si>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</si>
  <si>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</si>
  <si>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</si>
  <si>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</si>
  <si>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</si>
  <si>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</si>
  <si>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</si>
  <si>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</si>
  <si>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</si>
  <si>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</si>
  <si>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</si>
  <si>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</si>
  <si>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</si>
  <si>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</si>
  <si>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</si>
  <si>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</si>
  <si>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</si>
  <si>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</si>
  <si>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</si>
  <si>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</si>
  <si>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</si>
  <si>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</si>
  <si>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</si>
  <si>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</si>
  <si>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</si>
  <si>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</si>
  <si>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</si>
  <si>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</si>
  <si>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</si>
  <si>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</si>
  <si>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</si>
  <si>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</si>
  <si>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</si>
  <si>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</si>
  <si>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</si>
  <si>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</si>
  <si>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</si>
  <si>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</si>
  <si>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</si>
  <si>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</si>
  <si>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</si>
  <si>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</si>
  <si>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</si>
  <si>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</si>
  <si>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</si>
  <si>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</si>
  <si>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</si>
  <si>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</si>
  <si>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</si>
  <si>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</si>
  <si>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</si>
  <si>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</si>
  <si>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</si>
  <si>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</si>
  <si>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</si>
  <si>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</si>
  <si>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</si>
  <si>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</si>
  <si>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</si>
  <si>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</si>
  <si>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</si>
  <si>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</si>
  <si>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</si>
  <si>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</si>
  <si>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</si>
  <si>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</si>
  <si>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</si>
  <si>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</si>
  <si>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</si>
  <si>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</si>
  <si>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</si>
  <si>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</si>
  <si>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</si>
  <si>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</si>
  <si>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</si>
  <si>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</si>
  <si>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</si>
  <si>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</si>
  <si>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</si>
  <si>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</si>
  <si>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</si>
  <si>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</si>
  <si>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</si>
  <si>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</si>
  <si>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</si>
  <si>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</si>
  <si>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</si>
  <si>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</si>
  <si>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</si>
  <si>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</si>
  <si>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</si>
  <si>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</si>
  <si>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</si>
  <si>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</si>
  <si>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</si>
  <si>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</si>
  <si>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</si>
  <si>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</si>
  <si>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</si>
  <si>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</si>
  <si>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</si>
  <si>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</si>
  <si>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</si>
  <si>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</si>
  <si>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</si>
  <si>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</si>
  <si>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</si>
  <si>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</si>
  <si>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</si>
  <si>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</si>
  <si>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</si>
  <si>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</si>
  <si>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</si>
  <si>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</si>
  <si>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</si>
  <si>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</si>
  <si>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</si>
  <si>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</si>
  <si>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</si>
  <si>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</si>
  <si>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</si>
  <si>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</si>
  <si>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</si>
  <si>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</si>
  <si>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</si>
  <si>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</si>
  <si>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</si>
  <si>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</si>
  <si>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</si>
  <si>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</si>
  <si>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</si>
  <si>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</si>
  <si>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</si>
  <si>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</si>
  <si>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</si>
  <si>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</si>
  <si>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</si>
  <si>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</si>
  <si>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</si>
  <si>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</si>
  <si>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</si>
  <si>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</si>
  <si>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</si>
  <si>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</si>
  <si>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</si>
  <si>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</si>
  <si>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</si>
  <si>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</si>
  <si>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</si>
  <si>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</si>
  <si>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</si>
  <si>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</si>
  <si>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</si>
  <si>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</si>
  <si>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</si>
  <si>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</si>
  <si>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</si>
  <si>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</si>
  <si>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</si>
  <si>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</si>
  <si>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</si>
  <si>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</si>
  <si>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</si>
  <si>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</si>
  <si>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</si>
  <si>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</si>
  <si>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</si>
  <si>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</si>
  <si>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</si>
  <si>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</si>
  <si>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</si>
  <si>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</si>
  <si>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</si>
  <si>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</si>
  <si>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</si>
  <si>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</si>
  <si>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</si>
  <si>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</si>
  <si>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</si>
  <si>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</si>
  <si>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</si>
  <si>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</si>
  <si>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</si>
  <si>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</si>
  <si>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</si>
  <si>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</si>
  <si>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</si>
  <si>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</si>
  <si>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</si>
  <si>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</si>
  <si>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</si>
  <si>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</si>
  <si>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</si>
  <si>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</si>
  <si>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</si>
  <si>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</si>
  <si>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</si>
  <si>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</si>
  <si>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</si>
  <si>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</si>
  <si>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</si>
  <si>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</si>
  <si>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</si>
  <si>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</si>
  <si>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</si>
  <si>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</si>
  <si>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</si>
  <si>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</si>
  <si>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</si>
  <si>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</si>
  <si>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</si>
  <si>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</si>
  <si>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</si>
  <si>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</si>
  <si>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</si>
  <si>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</si>
  <si>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</si>
  <si>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</si>
  <si>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</si>
  <si>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</si>
  <si>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</si>
  <si>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</si>
  <si>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</si>
  <si>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</si>
  <si>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</si>
  <si>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</si>
  <si>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</si>
  <si>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</si>
  <si>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</si>
  <si>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</si>
  <si>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</si>
  <si>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</si>
  <si>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</si>
  <si>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</si>
  <si>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</si>
  <si>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</si>
  <si>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</si>
  <si>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</si>
  <si>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</si>
  <si>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</si>
  <si>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</si>
  <si>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</si>
  <si>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</si>
  <si>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</si>
  <si>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</si>
  <si>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</si>
  <si>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</si>
  <si>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</si>
  <si>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</si>
  <si>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</si>
  <si>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</si>
  <si>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</si>
  <si>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</si>
  <si>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</si>
  <si>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</si>
  <si>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</si>
  <si>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</si>
  <si>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</si>
  <si>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</si>
  <si>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</si>
  <si>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</si>
  <si>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</si>
  <si>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</si>
  <si>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</si>
  <si>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</si>
  <si>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</si>
  <si>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</si>
  <si>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</si>
  <si>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</si>
  <si>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</si>
  <si>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</si>
  <si>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</si>
  <si>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</si>
  <si>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</si>
  <si>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</si>
  <si>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</si>
  <si>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</si>
  <si>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</si>
  <si>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</si>
  <si>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</si>
  <si>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</si>
  <si>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</si>
  <si>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</si>
  <si>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</si>
  <si>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</si>
  <si>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</si>
  <si>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</si>
  <si>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</si>
  <si>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</si>
  <si>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</si>
  <si>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</si>
  <si>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</si>
  <si>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</si>
  <si>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</si>
  <si>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</si>
  <si>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</si>
  <si>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</si>
  <si>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</si>
  <si>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</si>
  <si>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</si>
  <si>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</si>
  <si>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</si>
  <si>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</si>
  <si>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</si>
  <si>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</si>
  <si>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</si>
  <si>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</si>
  <si>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</si>
  <si>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</si>
  <si>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</si>
  <si>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</si>
  <si>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</si>
  <si>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</si>
  <si>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</si>
  <si>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</si>
  <si>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</si>
  <si>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</si>
  <si>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</si>
  <si>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</si>
  <si>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</si>
  <si>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</si>
  <si>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</si>
  <si>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</si>
  <si>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</si>
  <si>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</si>
  <si>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</si>
  <si>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</si>
  <si>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</si>
  <si>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</si>
  <si>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</si>
  <si>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</si>
  <si>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</si>
  <si>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</si>
  <si>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</si>
  <si>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</si>
  <si>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</si>
  <si>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</si>
  <si>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</si>
  <si>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</si>
  <si>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</si>
  <si>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</si>
  <si>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</si>
  <si>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</si>
  <si>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</si>
  <si>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</si>
  <si>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</si>
  <si>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</si>
  <si>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</si>
  <si>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</si>
  <si>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</si>
  <si>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</si>
  <si>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</si>
  <si>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</si>
  <si>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</si>
  <si>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</si>
  <si>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</si>
  <si>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</si>
  <si>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</si>
  <si>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</si>
  <si>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</si>
  <si>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</si>
  <si>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</si>
  <si>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</si>
  <si>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</si>
  <si>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</si>
  <si>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</si>
  <si>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</si>
  <si>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</si>
  <si>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</si>
  <si>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</si>
  <si>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</si>
  <si>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</si>
  <si>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</si>
  <si>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</si>
  <si>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</si>
  <si>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</si>
  <si>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</si>
  <si>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</si>
  <si>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</si>
  <si>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</si>
  <si>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</si>
  <si>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</si>
  <si>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</si>
  <si>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</si>
  <si>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</si>
  <si>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</si>
  <si>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</si>
  <si>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</si>
  <si>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</si>
  <si>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</si>
  <si>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</si>
  <si>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</si>
  <si>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</si>
  <si>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</si>
  <si>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</si>
  <si>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</si>
  <si>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</si>
  <si>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</si>
  <si>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</si>
  <si>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</si>
  <si>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</si>
  <si>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</si>
  <si>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</si>
  <si>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</si>
  <si>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</si>
  <si>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</si>
  <si>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</si>
  <si>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</si>
  <si>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</si>
  <si>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</si>
  <si>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</si>
  <si>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</si>
  <si>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</si>
  <si>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</si>
  <si>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</si>
  <si>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</si>
  <si>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</si>
  <si>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</si>
  <si>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</si>
  <si>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</si>
  <si>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</si>
  <si>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</si>
  <si>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</si>
  <si>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</si>
  <si>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</si>
  <si>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</si>
  <si>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</si>
  <si>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</si>
  <si>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</si>
  <si>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</si>
  <si>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</si>
  <si>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</si>
  <si>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</si>
  <si>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</si>
  <si>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</si>
  <si>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</si>
  <si>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</si>
  <si>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</si>
  <si>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</si>
  <si>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</si>
  <si>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</si>
  <si>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</si>
  <si>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</si>
  <si>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</si>
  <si>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</si>
  <si>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</si>
  <si>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</si>
  <si>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</si>
  <si>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</si>
  <si>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</si>
  <si>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</si>
  <si>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</si>
  <si>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</si>
  <si>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</si>
  <si>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</si>
  <si>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</si>
  <si>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</si>
  <si>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</si>
  <si>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</si>
  <si>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</si>
  <si>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</si>
  <si>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</si>
  <si>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</si>
  <si>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</si>
  <si>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</si>
  <si>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</si>
  <si>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</si>
  <si>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</si>
  <si>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</si>
  <si>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</si>
  <si>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</si>
  <si>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</si>
  <si>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</si>
  <si>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</si>
  <si>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</si>
  <si>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</si>
  <si>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</si>
  <si>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</si>
  <si>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</si>
  <si>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</si>
  <si>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</si>
  <si>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</si>
  <si>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</si>
  <si>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</si>
  <si>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</si>
  <si>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</si>
  <si>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</si>
  <si>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</si>
  <si>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</si>
  <si>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</si>
  <si>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</si>
  <si>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</si>
  <si>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</si>
  <si>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</si>
  <si>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</si>
  <si>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</si>
  <si>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</si>
  <si>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</si>
  <si>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</si>
  <si>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</si>
  <si>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</si>
  <si>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</si>
  <si>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</si>
  <si>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</si>
  <si>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</si>
  <si>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</si>
  <si>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</si>
  <si>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</si>
  <si>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</si>
  <si>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</si>
  <si>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</si>
  <si>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</si>
  <si>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</si>
  <si>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</si>
  <si>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</si>
  <si>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</si>
  <si>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</si>
  <si>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</si>
  <si>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</si>
  <si>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</si>
  <si>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</si>
  <si>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</si>
  <si>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</si>
  <si>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</si>
  <si>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</si>
  <si>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</si>
  <si>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</si>
  <si>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</si>
  <si>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</si>
  <si>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</si>
  <si>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</si>
  <si>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</si>
  <si>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</si>
  <si>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</si>
  <si>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</si>
  <si>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</si>
  <si>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</si>
  <si>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</si>
  <si>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</si>
  <si>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</si>
  <si>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</si>
  <si>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</si>
  <si>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</si>
  <si>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</si>
  <si>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</si>
  <si>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</si>
  <si>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</si>
  <si>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</si>
  <si>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</si>
  <si>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</si>
  <si>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</si>
  <si>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</si>
  <si>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</si>
  <si>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</si>
  <si>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</si>
  <si>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</si>
  <si>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</si>
  <si>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</si>
  <si>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</si>
  <si>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</si>
  <si>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</si>
  <si>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</si>
  <si>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</si>
  <si>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</si>
  <si>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</si>
  <si>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</si>
  <si>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</si>
  <si>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</si>
  <si>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</si>
  <si>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</si>
  <si>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</si>
  <si>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</si>
  <si>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</si>
  <si>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</si>
  <si>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</si>
  <si>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</si>
  <si>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</si>
  <si>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</si>
  <si>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</si>
  <si>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</si>
  <si>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</si>
  <si>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</si>
  <si>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</si>
  <si>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</si>
  <si>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</si>
  <si>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</si>
  <si>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</si>
  <si>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</si>
  <si>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</si>
  <si>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</si>
  <si>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</si>
  <si>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</si>
  <si>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</si>
  <si>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</si>
  <si>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</si>
  <si>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</si>
  <si>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</si>
  <si>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</si>
  <si>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</si>
  <si>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</si>
  <si>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</si>
  <si>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</si>
  <si>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</si>
  <si>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</si>
  <si>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</si>
  <si>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</si>
  <si>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</si>
  <si>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</si>
  <si>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</si>
  <si>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</si>
  <si>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</si>
  <si>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</si>
  <si>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</si>
  <si>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</si>
  <si>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</si>
  <si>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</si>
  <si>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</si>
  <si>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</si>
  <si>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</si>
  <si>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</si>
  <si>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</si>
  <si>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</si>
  <si>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</si>
  <si>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</si>
  <si>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</si>
  <si>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</si>
  <si>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</si>
  <si>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</si>
  <si>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</si>
  <si>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</si>
  <si>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</si>
  <si>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</si>
  <si>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</si>
  <si>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</si>
  <si>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</si>
  <si>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</si>
  <si>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</si>
  <si>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</si>
  <si>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</si>
  <si>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</si>
  <si>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</si>
  <si>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</si>
  <si>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</si>
  <si>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</si>
  <si>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</si>
  <si>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</si>
  <si>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</si>
  <si>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</si>
  <si>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</si>
  <si>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</si>
  <si>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</si>
  <si>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</si>
  <si>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</si>
  <si>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</si>
  <si>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</si>
  <si>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</si>
  <si>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</si>
  <si>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</si>
  <si>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</si>
  <si>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</si>
  <si>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</si>
  <si>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</si>
  <si>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</si>
  <si>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</si>
  <si>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</si>
  <si>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</si>
  <si>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</si>
  <si>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</si>
  <si>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</si>
  <si>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</si>
  <si>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</si>
  <si>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</si>
  <si>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</si>
  <si>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</si>
  <si>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</si>
  <si>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</si>
  <si>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</si>
  <si>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</si>
  <si>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</si>
  <si>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</si>
  <si>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</si>
  <si>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</si>
  <si>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</si>
  <si>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</si>
  <si>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</si>
  <si>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</si>
  <si>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</si>
  <si>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</si>
  <si>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</si>
  <si>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</si>
  <si>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</si>
  <si>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</si>
  <si>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</si>
  <si>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</si>
  <si>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</si>
  <si>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</si>
  <si>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</si>
  <si>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</si>
  <si>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</si>
  <si>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</si>
  <si>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</si>
  <si>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</si>
  <si>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</si>
  <si>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</si>
  <si>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</si>
  <si>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</si>
  <si>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</si>
  <si>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</si>
  <si>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</si>
  <si>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</si>
  <si>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</si>
  <si>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</si>
  <si>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</si>
  <si>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</si>
  <si>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</si>
  <si>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</si>
  <si>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</si>
  <si>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</si>
  <si>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</si>
  <si>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</si>
  <si>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</si>
  <si>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</si>
  <si>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</si>
  <si>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</si>
  <si>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</si>
  <si>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</si>
  <si>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</si>
  <si>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</si>
  <si>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</si>
  <si>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</si>
  <si>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</si>
  <si>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</si>
  <si>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</si>
  <si>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</si>
  <si>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</si>
  <si>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</si>
  <si>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</si>
  <si>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</si>
  <si>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</si>
  <si>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</si>
  <si>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</si>
  <si>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</si>
  <si>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</si>
  <si>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</si>
  <si>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</si>
  <si>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</si>
  <si>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</si>
  <si>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</si>
  <si>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</si>
  <si>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</si>
  <si>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</si>
  <si>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</si>
  <si>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</si>
  <si>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</si>
  <si>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</si>
  <si>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</si>
  <si>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</si>
  <si>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</si>
  <si>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</si>
  <si>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</si>
  <si>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</si>
  <si>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</si>
  <si>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</si>
  <si>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</si>
  <si>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</si>
  <si>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</si>
  <si>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</si>
  <si>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</si>
  <si>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</si>
  <si>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</si>
  <si>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</si>
  <si>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</si>
  <si>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</si>
  <si>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</si>
  <si>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</si>
  <si>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</si>
  <si>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</si>
  <si>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</si>
  <si>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</si>
  <si>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</si>
  <si>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</si>
  <si>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</si>
  <si>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</si>
  <si>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</si>
  <si>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</si>
  <si>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</si>
  <si>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</si>
  <si>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</si>
  <si>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</si>
  <si>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</si>
  <si>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</si>
  <si>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</si>
  <si>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</si>
  <si>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</si>
  <si>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</si>
  <si>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</si>
  <si>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</si>
  <si>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</si>
  <si>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</si>
  <si>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</si>
  <si>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</si>
  <si>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</si>
  <si>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</si>
  <si>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</si>
  <si>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</si>
  <si>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</si>
  <si>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</si>
  <si>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</si>
  <si>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</si>
  <si>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</si>
  <si>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</si>
  <si>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</si>
  <si>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</si>
  <si>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</si>
  <si>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</si>
  <si>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</si>
  <si>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</si>
  <si>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</si>
  <si>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</si>
  <si>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</si>
  <si>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</si>
  <si>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</si>
  <si>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</si>
  <si>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</si>
  <si>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</si>
  <si>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</si>
  <si>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</si>
  <si>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</si>
  <si>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</si>
  <si>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</si>
  <si>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</si>
  <si>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</si>
  <si>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</si>
  <si>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</si>
  <si>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</si>
  <si>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</si>
  <si>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</si>
  <si>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</si>
  <si>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</si>
  <si>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</si>
  <si>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</si>
  <si>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</si>
  <si>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</si>
  <si>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</si>
  <si>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</si>
  <si>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</si>
  <si>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</si>
  <si>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</si>
  <si>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</si>
  <si>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</si>
  <si>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</si>
  <si>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</si>
  <si>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</si>
  <si>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</si>
  <si>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</si>
  <si>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</si>
  <si>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</si>
  <si>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</si>
  <si>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</si>
  <si>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</si>
  <si>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</si>
  <si>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</si>
  <si>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</si>
  <si>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</si>
  <si>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</si>
  <si>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</si>
  <si>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</si>
  <si>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</si>
  <si>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</si>
  <si>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</si>
  <si>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</si>
  <si>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</si>
  <si>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</si>
  <si>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</si>
  <si>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</si>
  <si>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</si>
  <si>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</si>
  <si>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</si>
  <si>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</si>
  <si>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</si>
  <si>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</si>
  <si>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</si>
  <si>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</si>
  <si>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</si>
  <si>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</si>
  <si>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</si>
  <si>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</si>
  <si>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</si>
  <si>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</si>
  <si>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</si>
  <si>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</si>
  <si>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</si>
  <si>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</si>
  <si>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</si>
  <si>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</si>
  <si>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</si>
  <si>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</si>
  <si>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</si>
  <si>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</si>
  <si>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</si>
  <si>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</si>
  <si>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</si>
  <si>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</si>
  <si>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</si>
  <si>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</si>
  <si>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</si>
  <si>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</si>
  <si>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</si>
  <si>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</si>
  <si>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</si>
  <si>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</si>
  <si>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</si>
  <si>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</si>
  <si>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</si>
  <si>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</si>
  <si>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</si>
  <si>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</si>
  <si>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</si>
  <si>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</si>
  <si>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</si>
  <si>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</si>
  <si>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</si>
  <si>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</si>
  <si>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</si>
  <si>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</si>
  <si>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</si>
  <si>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</si>
  <si>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</si>
  <si>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</si>
  <si>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</si>
  <si>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</si>
  <si>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</si>
  <si>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</si>
  <si>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</si>
  <si>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</si>
  <si>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</si>
  <si>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</si>
  <si>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</si>
  <si>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</si>
  <si>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</si>
  <si>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</si>
  <si>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</si>
  <si>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</si>
  <si>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</si>
  <si>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</si>
  <si>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</si>
  <si>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</si>
  <si>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</si>
  <si>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</si>
  <si>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</si>
  <si>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</si>
  <si>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</si>
  <si>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</si>
  <si>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</si>
  <si>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</si>
  <si>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</si>
  <si>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</si>
  <si>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</si>
  <si>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</si>
  <si>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</si>
  <si>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</si>
  <si>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</si>
  <si>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</si>
  <si>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</si>
  <si>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</si>
  <si>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</si>
  <si>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</si>
  <si>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</si>
  <si>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</si>
  <si>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</si>
  <si>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</si>
  <si>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</si>
  <si>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</si>
  <si>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</si>
  <si>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</si>
  <si>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</si>
  <si>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</si>
  <si>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</si>
  <si>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</si>
  <si>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</si>
  <si>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</si>
  <si>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</si>
  <si>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</si>
  <si>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</si>
  <si>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</si>
  <si>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</si>
  <si>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</si>
  <si>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</si>
  <si>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</si>
  <si>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</si>
  <si>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</si>
  <si>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</si>
  <si>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</si>
  <si>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</si>
  <si>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</si>
  <si>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</si>
  <si>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</si>
  <si>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</si>
  <si>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</si>
  <si>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</si>
  <si>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</si>
  <si>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</si>
  <si>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</si>
  <si>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</si>
  <si>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</si>
  <si>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</si>
  <si>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</si>
  <si>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</si>
  <si>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</si>
  <si>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</si>
  <si>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</si>
  <si>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</si>
  <si>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</si>
  <si>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</si>
  <si>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</si>
  <si>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</si>
  <si>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</si>
  <si>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</si>
  <si>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</si>
  <si>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</si>
  <si>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</si>
  <si>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</si>
  <si>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</si>
  <si>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</si>
  <si>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</si>
  <si>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</si>
  <si>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</si>
  <si>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</si>
  <si>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</si>
  <si>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</si>
  <si>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</si>
  <si>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</si>
  <si>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</si>
  <si>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</si>
  <si>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</si>
  <si>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</si>
  <si>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</si>
  <si>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</si>
  <si>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</si>
  <si>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</si>
  <si>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</si>
  <si>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</si>
  <si>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</si>
  <si>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</si>
  <si>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</si>
  <si>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</si>
  <si>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</si>
  <si>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</si>
  <si>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</si>
  <si>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</si>
  <si>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</si>
  <si>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</si>
  <si>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</si>
  <si>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</si>
  <si>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</si>
  <si>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</si>
  <si>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</si>
  <si>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</si>
  <si>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</si>
  <si>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</si>
  <si>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</si>
  <si>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</si>
  <si>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</si>
  <si>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</si>
  <si>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</si>
  <si>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</si>
  <si>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</si>
  <si>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</si>
  <si>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</si>
  <si>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</si>
  <si>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</si>
  <si>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</si>
  <si>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</si>
  <si>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</si>
  <si>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</si>
  <si>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</si>
  <si>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</si>
  <si>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</si>
  <si>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</si>
  <si>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</si>
  <si>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</si>
  <si>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</si>
  <si>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</si>
  <si>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</si>
  <si>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</si>
  <si>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</si>
  <si>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</si>
  <si>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</si>
  <si>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</si>
  <si>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</si>
  <si>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</si>
  <si>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</si>
  <si>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</si>
  <si>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</si>
  <si>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</si>
  <si>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</si>
  <si>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</si>
  <si>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</si>
  <si>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</si>
  <si>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</si>
  <si>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</si>
  <si>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</si>
  <si>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</si>
  <si>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</si>
  <si>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</si>
  <si>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</si>
  <si>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</si>
  <si>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</si>
  <si>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</si>
  <si>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</si>
  <si>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</si>
  <si>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</si>
  <si>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</si>
  <si>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</si>
  <si>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</si>
  <si>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</si>
  <si>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</si>
  <si>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</si>
  <si>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</si>
  <si>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</si>
  <si>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</si>
  <si>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</si>
  <si>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</si>
  <si>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</si>
  <si>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</si>
  <si>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</si>
  <si>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</si>
  <si>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</si>
  <si>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</si>
  <si>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</si>
  <si>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</si>
  <si>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</si>
  <si>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</si>
  <si>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</si>
  <si>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</si>
  <si>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</si>
  <si>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</si>
  <si>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</si>
  <si>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</si>
  <si>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</si>
  <si>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</si>
  <si>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</si>
  <si>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</si>
  <si>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</si>
  <si>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</si>
  <si>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</si>
  <si>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</si>
  <si>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</si>
  <si>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</si>
  <si>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</si>
  <si>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</si>
  <si>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</si>
  <si>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</si>
  <si>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</si>
  <si>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</si>
  <si>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</si>
  <si>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</si>
  <si>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</si>
  <si>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</si>
  <si>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</si>
  <si>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</si>
  <si>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</si>
  <si>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</si>
  <si>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</si>
  <si>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</si>
  <si>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</si>
  <si>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</si>
  <si>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</si>
  <si>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</si>
  <si>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</si>
  <si>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</si>
  <si>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</si>
  <si>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</si>
  <si>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</si>
  <si>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</si>
  <si>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</si>
  <si>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</si>
  <si>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</si>
  <si>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</si>
  <si>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</si>
  <si>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</si>
  <si>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</si>
  <si>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</si>
  <si>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</si>
  <si>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</si>
  <si>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</si>
  <si>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</si>
  <si>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</si>
  <si>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</si>
  <si>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</si>
  <si>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</si>
  <si>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</si>
  <si>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</si>
  <si>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</si>
  <si>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</si>
  <si>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</si>
  <si>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</si>
  <si>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</si>
  <si>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</si>
  <si>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</si>
  <si>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</si>
  <si>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</si>
  <si>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</si>
  <si>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</si>
  <si>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</si>
  <si>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</si>
  <si>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</si>
  <si>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</si>
  <si>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</si>
  <si>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</si>
  <si>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</si>
  <si>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</si>
  <si>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</si>
  <si>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</si>
  <si>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</si>
  <si>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</si>
  <si>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</si>
  <si>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</si>
  <si>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</si>
  <si>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</si>
  <si>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</si>
  <si>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</si>
  <si>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</si>
  <si>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</si>
  <si>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</si>
  <si>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</si>
  <si>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</si>
  <si>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</si>
  <si>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</si>
  <si>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</si>
  <si>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</si>
  <si>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</si>
  <si>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</si>
  <si>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</si>
  <si>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</si>
  <si>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</si>
  <si>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</si>
  <si>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</si>
  <si>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</si>
  <si>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</si>
  <si>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</si>
  <si>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</si>
  <si>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</si>
  <si>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</si>
  <si>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</si>
  <si>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</si>
  <si>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</si>
  <si>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</si>
  <si>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</si>
  <si>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</si>
  <si>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</si>
  <si>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</si>
  <si>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</si>
  <si>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</si>
  <si>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</si>
  <si>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</si>
  <si>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</si>
  <si>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</si>
  <si>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</si>
  <si>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</si>
  <si>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</si>
  <si>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</si>
  <si>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</si>
  <si>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</si>
  <si>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</si>
  <si>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</si>
  <si>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</si>
  <si>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</si>
  <si>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</si>
  <si>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</si>
  <si>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</si>
  <si>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</si>
  <si>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</si>
  <si>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</si>
  <si>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</si>
  <si>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</si>
  <si>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</si>
  <si>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</si>
  <si>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</si>
  <si>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</si>
  <si>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</si>
  <si>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</si>
  <si>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</si>
  <si>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</si>
  <si>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</si>
  <si>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</si>
  <si>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</si>
  <si>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</si>
  <si>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</si>
  <si>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</si>
  <si>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</si>
  <si>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</si>
  <si>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</si>
  <si>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</si>
  <si>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</si>
  <si>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</si>
  <si>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</si>
  <si>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</si>
  <si>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</si>
  <si>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</si>
  <si>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</si>
  <si>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</si>
  <si>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</si>
  <si>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</si>
  <si>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</si>
  <si>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</si>
  <si>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</si>
  <si>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</si>
  <si>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</si>
  <si>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</si>
  <si>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</si>
  <si>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</si>
  <si>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</si>
  <si>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</si>
  <si>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</si>
  <si>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</si>
  <si>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</si>
  <si>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</si>
  <si>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</si>
  <si>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</si>
  <si>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</si>
  <si>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</si>
  <si>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</si>
  <si>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</si>
  <si>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</si>
  <si>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</si>
  <si>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</si>
  <si>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</si>
  <si>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</si>
  <si>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</si>
  <si>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</si>
  <si>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</si>
  <si>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</si>
  <si>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</si>
  <si>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</si>
  <si>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</si>
  <si>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</si>
  <si>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</si>
  <si>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</si>
  <si>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</si>
  <si>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</si>
  <si>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</si>
  <si>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</si>
  <si>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</si>
  <si>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</si>
  <si>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</si>
  <si>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</si>
  <si>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</si>
  <si>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</si>
  <si>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</si>
  <si>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</si>
  <si>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</si>
  <si>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</si>
  <si>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</si>
  <si>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</si>
  <si>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</si>
  <si>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</si>
  <si>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</si>
  <si>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</si>
  <si>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</si>
  <si>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</si>
  <si>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</si>
  <si>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</si>
  <si>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</si>
  <si>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</si>
  <si>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</si>
  <si>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</si>
  <si>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</si>
  <si>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</si>
  <si>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</si>
  <si>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</si>
  <si>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</si>
  <si>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</si>
  <si>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</si>
  <si>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</si>
  <si>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</si>
  <si>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</si>
  <si>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</si>
  <si>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</si>
  <si>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</si>
  <si>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</si>
  <si>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</si>
  <si>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</si>
  <si>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</si>
  <si>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</si>
  <si>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</si>
  <si>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</si>
  <si>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</si>
  <si>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</si>
  <si>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</si>
  <si>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</si>
  <si>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</si>
  <si>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</si>
  <si>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</si>
  <si>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</si>
  <si>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</si>
  <si>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</si>
  <si>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</si>
  <si>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</si>
  <si>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</si>
  <si>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</si>
  <si>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</si>
  <si>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</si>
  <si>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</si>
  <si>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</si>
  <si>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</si>
  <si>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</si>
  <si>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</si>
  <si>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</si>
  <si>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</si>
  <si>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</si>
  <si>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</si>
  <si>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</si>
  <si>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</si>
  <si>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</si>
  <si>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</si>
  <si>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</si>
  <si>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</si>
  <si>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</si>
  <si>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</si>
  <si>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</si>
  <si>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</si>
  <si>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</si>
  <si>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</si>
  <si>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</si>
  <si>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</si>
  <si>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</si>
  <si>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</si>
  <si>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</si>
  <si>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</si>
  <si>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</si>
  <si>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</si>
  <si>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</si>
  <si>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</si>
  <si>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</si>
  <si>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</si>
  <si>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</si>
  <si>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</si>
  <si>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</si>
  <si>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</si>
  <si>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</si>
  <si>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</si>
  <si>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</si>
  <si>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</si>
  <si>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</si>
  <si>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</si>
  <si>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</si>
  <si>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</si>
  <si>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</si>
  <si>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</si>
  <si>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</si>
  <si>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</si>
  <si>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</si>
  <si>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</si>
  <si>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</si>
  <si>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</si>
  <si>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</si>
  <si>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</si>
  <si>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</si>
  <si>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</si>
  <si>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</si>
  <si>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</si>
  <si>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</si>
  <si>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</si>
  <si>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</si>
  <si>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</si>
  <si>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</si>
  <si>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</si>
  <si>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</si>
  <si>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</si>
  <si>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</si>
  <si>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</si>
  <si>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</si>
  <si>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</si>
  <si>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</si>
  <si>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</si>
  <si>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</si>
  <si>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</si>
  <si>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</si>
  <si>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</si>
  <si>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</si>
  <si>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</si>
  <si>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</si>
  <si>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</si>
  <si>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</si>
  <si>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</si>
  <si>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</si>
  <si>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</si>
  <si>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</si>
  <si>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</si>
  <si>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</si>
  <si>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</si>
  <si>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</si>
  <si>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</si>
  <si>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</si>
  <si>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</si>
  <si>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</si>
  <si>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</si>
  <si>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</si>
  <si>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</si>
  <si>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</si>
  <si>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</si>
  <si>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</si>
  <si>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</si>
  <si>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</si>
  <si>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</si>
  <si>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</si>
  <si>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</si>
  <si>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</si>
  <si>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</si>
  <si>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</si>
  <si>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</si>
  <si>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</si>
  <si>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</si>
  <si>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</si>
  <si>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</si>
  <si>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</si>
  <si>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</si>
  <si>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</si>
  <si>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</si>
  <si>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</si>
  <si>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</si>
  <si>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</si>
  <si>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</si>
  <si>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</si>
  <si>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</si>
  <si>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</si>
  <si>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</si>
  <si>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</si>
  <si>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</si>
  <si>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</si>
  <si>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</si>
  <si>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</si>
  <si>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</si>
  <si>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</si>
  <si>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</si>
  <si>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</si>
  <si>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</si>
  <si>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</si>
  <si>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</si>
  <si>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</si>
  <si>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</si>
  <si>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</si>
  <si>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</si>
  <si>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</si>
  <si>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</si>
  <si>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</si>
  <si>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</si>
  <si>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</si>
  <si>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</si>
  <si>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</si>
  <si>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</si>
  <si>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</si>
  <si>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</si>
  <si>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</si>
  <si>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</si>
  <si>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</si>
  <si>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</si>
  <si>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</si>
  <si>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</si>
  <si>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</si>
  <si>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</si>
  <si>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</si>
  <si>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</si>
  <si>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</si>
  <si>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</si>
  <si>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</si>
  <si>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</si>
  <si>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</si>
  <si>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</si>
  <si>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</si>
  <si>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</si>
  <si>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</si>
  <si>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</si>
  <si>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</si>
  <si>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</si>
  <si>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</si>
  <si>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</si>
  <si>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</si>
  <si>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</si>
  <si>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</si>
  <si>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</si>
  <si>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</si>
  <si>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</si>
  <si>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</si>
  <si>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</si>
  <si>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</si>
  <si>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</si>
  <si>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</si>
  <si>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</si>
  <si>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</si>
  <si>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</si>
  <si>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</si>
  <si>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</si>
  <si>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</si>
  <si>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</si>
  <si>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</si>
  <si>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</si>
  <si>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</si>
  <si>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</si>
  <si>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</si>
  <si>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</si>
  <si>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</si>
  <si>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</si>
  <si>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</si>
  <si>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</si>
  <si>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</si>
  <si>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</si>
  <si>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</si>
  <si>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</si>
  <si>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</si>
  <si>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</si>
  <si>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</si>
  <si>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</si>
  <si>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</si>
  <si>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</si>
  <si>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</si>
  <si>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</si>
  <si>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</si>
  <si>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</si>
  <si>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</si>
  <si>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</si>
  <si>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</si>
  <si>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</si>
  <si>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</si>
  <si>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</si>
  <si>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</si>
  <si>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</si>
  <si>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</si>
  <si>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</si>
  <si>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</si>
  <si>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</si>
  <si>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</si>
  <si>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</si>
  <si>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</si>
  <si>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</si>
  <si>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</si>
  <si>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</si>
  <si>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</si>
  <si>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</si>
  <si>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</si>
  <si>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</si>
  <si>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</si>
  <si>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</si>
  <si>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</si>
  <si>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</si>
  <si>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</si>
  <si>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</si>
  <si>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</si>
  <si>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</si>
  <si>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</si>
  <si>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</si>
  <si>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</si>
  <si>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</si>
  <si>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</si>
  <si>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</si>
  <si>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</si>
  <si>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</si>
  <si>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</si>
  <si>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</si>
  <si>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</si>
  <si>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</si>
  <si>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</si>
  <si>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</si>
  <si>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</si>
  <si>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</si>
  <si>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</si>
  <si>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</si>
  <si>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</si>
  <si>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</si>
  <si>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</si>
  <si>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</si>
  <si>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</si>
  <si>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</si>
  <si>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</si>
  <si>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</si>
  <si>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</si>
  <si>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</si>
  <si>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</si>
  <si>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</si>
  <si>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</si>
  <si>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</si>
  <si>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</si>
  <si>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</si>
  <si>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</si>
  <si>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</si>
  <si>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</si>
  <si>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</si>
  <si>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</si>
  <si>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</si>
  <si>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</si>
  <si>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</si>
  <si>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</si>
  <si>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</si>
  <si>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</si>
  <si>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</si>
  <si>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</si>
  <si>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</si>
  <si>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</si>
  <si>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</si>
  <si>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</si>
  <si>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</si>
  <si>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</si>
  <si>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</si>
  <si>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</si>
  <si>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</si>
  <si>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</si>
  <si>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</si>
  <si>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</si>
  <si>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</si>
  <si>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</si>
  <si>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</si>
  <si>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</si>
  <si>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</si>
  <si>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</si>
  <si>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</si>
  <si>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</si>
  <si>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</si>
  <si>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</si>
  <si>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</si>
  <si>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</si>
  <si>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</si>
  <si>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</si>
  <si>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</si>
  <si>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</si>
  <si>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</si>
  <si>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</si>
  <si>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</si>
  <si>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</si>
  <si>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</si>
  <si>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</si>
  <si>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</si>
  <si>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</si>
  <si>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</si>
  <si>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</si>
  <si>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</si>
  <si>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</si>
  <si>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</si>
  <si>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</si>
  <si>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</si>
  <si>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</si>
  <si>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</si>
  <si>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</si>
  <si>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</si>
  <si>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</si>
  <si>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</si>
  <si>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</si>
  <si>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</si>
  <si>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</si>
  <si>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</si>
  <si>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</si>
  <si>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</si>
  <si>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</si>
  <si>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</si>
  <si>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</si>
  <si>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</si>
  <si>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</si>
  <si>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</si>
  <si>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</si>
  <si>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</si>
  <si>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</si>
  <si>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</si>
  <si>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</si>
  <si>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</si>
  <si>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</si>
  <si>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</si>
  <si>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</si>
  <si>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</si>
  <si>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</si>
  <si>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</si>
  <si>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</si>
  <si>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</si>
  <si>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</si>
  <si>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</si>
  <si>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</si>
  <si>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</si>
  <si>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</si>
  <si>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</si>
  <si>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</si>
  <si>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</si>
  <si>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</si>
  <si>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</si>
  <si>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</si>
  <si>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</si>
  <si>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</si>
  <si>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</si>
  <si>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</si>
  <si>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</si>
  <si>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</si>
  <si>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</si>
  <si>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</si>
  <si>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</si>
  <si>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</si>
  <si>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</si>
  <si>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</si>
  <si>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</si>
  <si>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</si>
  <si>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</si>
  <si>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</si>
  <si>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</si>
  <si>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</si>
  <si>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</si>
  <si>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</si>
  <si>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</si>
  <si>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</si>
  <si>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</si>
  <si>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</si>
  <si>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</si>
  <si>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</si>
  <si>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</si>
  <si>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</si>
  <si>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</si>
  <si>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</si>
  <si>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</si>
  <si>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</si>
  <si>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</si>
  <si>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</si>
  <si>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</si>
  <si>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</si>
  <si>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</si>
  <si>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</si>
  <si>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</si>
  <si>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</si>
  <si>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</si>
  <si>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</si>
  <si>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</si>
  <si>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</si>
  <si>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</si>
  <si>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</si>
  <si>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</si>
  <si>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</si>
  <si>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</si>
  <si>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</si>
  <si>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</si>
  <si>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</si>
  <si>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</si>
  <si>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</si>
  <si>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</si>
  <si>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</si>
  <si>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</si>
  <si>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</si>
  <si>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</si>
  <si>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</si>
  <si>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</si>
  <si>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</si>
  <si>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</si>
  <si>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</si>
  <si>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</si>
  <si>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</si>
  <si>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</si>
  <si>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</si>
  <si>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</si>
  <si>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</si>
  <si>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</si>
  <si>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</si>
  <si>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</si>
  <si>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</si>
  <si>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</si>
  <si>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</si>
  <si>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</si>
  <si>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</si>
  <si>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</si>
  <si>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</si>
  <si>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</si>
  <si>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</si>
  <si>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</si>
  <si>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</si>
  <si>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</si>
  <si>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</si>
  <si>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</si>
  <si>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</si>
  <si>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</si>
  <si>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</si>
  <si>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</si>
  <si>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</si>
  <si>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</si>
  <si>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</si>
  <si>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</si>
  <si>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</si>
  <si>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</si>
  <si>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</si>
  <si>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</si>
  <si>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</si>
  <si>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</si>
  <si>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</si>
  <si>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</si>
  <si>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</si>
  <si>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</si>
  <si>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</si>
  <si>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</si>
  <si>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</si>
  <si>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</si>
  <si>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</si>
  <si>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</si>
  <si>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</si>
  <si>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</si>
  <si>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</si>
  <si>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</si>
  <si>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</si>
  <si>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</si>
  <si>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</si>
  <si>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</si>
  <si>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</si>
  <si>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</si>
  <si>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</si>
  <si>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</si>
  <si>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</si>
  <si>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</si>
  <si>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</si>
  <si>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</si>
  <si>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</si>
  <si>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</si>
  <si>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</si>
  <si>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</si>
  <si>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</si>
  <si>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</si>
  <si>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</si>
  <si>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</si>
  <si>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</si>
  <si>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</si>
  <si>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</si>
  <si>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</si>
  <si>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</si>
  <si>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</si>
  <si>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</si>
  <si>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</si>
  <si>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</si>
  <si>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</si>
  <si>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</si>
  <si>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</si>
  <si>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</si>
  <si>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</si>
  <si>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</si>
  <si>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</si>
  <si>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</si>
  <si>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</si>
  <si>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</si>
  <si>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</si>
  <si>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</si>
  <si>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</si>
  <si>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</si>
  <si>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</si>
  <si>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</si>
  <si>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</si>
  <si>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</si>
  <si>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</si>
  <si>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</si>
  <si>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</si>
  <si>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</si>
  <si>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</si>
  <si>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</si>
  <si>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</si>
  <si>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</si>
  <si>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</si>
  <si>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</si>
  <si>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</si>
  <si>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</si>
  <si>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</si>
  <si>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</si>
  <si>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</si>
  <si>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</si>
  <si>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</si>
  <si>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</si>
  <si>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</si>
  <si>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</si>
  <si>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</si>
  <si>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</si>
  <si>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</si>
  <si>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</si>
  <si>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</si>
  <si>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</si>
  <si>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</si>
  <si>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</si>
  <si>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</si>
  <si>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</si>
  <si>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</si>
  <si>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</si>
  <si>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</si>
  <si>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</si>
  <si>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</si>
  <si>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</si>
  <si>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</si>
  <si>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</si>
  <si>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</si>
  <si>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</si>
  <si>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</si>
  <si>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</si>
  <si>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</si>
  <si>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</si>
  <si>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</si>
  <si>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</si>
  <si>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</si>
  <si>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</si>
  <si>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</si>
  <si>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</si>
  <si>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</si>
  <si>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</si>
  <si>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</si>
  <si>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</si>
  <si>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</si>
  <si>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</si>
  <si>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</si>
  <si>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</si>
  <si>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</si>
  <si>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</si>
  <si>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</si>
  <si>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</si>
  <si>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</si>
  <si>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</si>
  <si>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</si>
  <si>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</si>
  <si>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</si>
  <si>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</si>
  <si>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</si>
  <si>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</si>
  <si>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</si>
  <si>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</si>
  <si>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</si>
  <si>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</si>
  <si>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</si>
  <si>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</si>
  <si>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</si>
  <si>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</si>
  <si>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</si>
  <si>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</si>
  <si>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</si>
  <si>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</si>
  <si>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</si>
  <si>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</si>
  <si>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</si>
  <si>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</si>
  <si>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</si>
  <si>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</si>
  <si>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</si>
  <si>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</si>
  <si>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</si>
  <si>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</si>
  <si>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</si>
  <si>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</si>
  <si>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</si>
  <si>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</si>
  <si>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</si>
  <si>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</si>
  <si>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</si>
  <si>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</si>
  <si>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</si>
  <si>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</si>
  <si>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</si>
  <si>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</si>
  <si>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</si>
  <si>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</si>
  <si>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</si>
  <si>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</si>
  <si>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</si>
  <si>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</si>
  <si>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</si>
  <si>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</si>
  <si>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</si>
  <si>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</si>
  <si>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</si>
  <si>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</si>
  <si>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</si>
  <si>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</si>
  <si>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</si>
  <si>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</si>
  <si>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</si>
  <si>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</si>
  <si>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</si>
  <si>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</si>
  <si>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</si>
  <si>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</si>
  <si>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</si>
  <si>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</si>
  <si>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</si>
  <si>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</si>
  <si>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</si>
  <si>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</si>
  <si>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</si>
  <si>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</si>
  <si>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</si>
  <si>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</si>
  <si>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</si>
  <si>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</si>
  <si>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</si>
  <si>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</si>
  <si>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</si>
  <si>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</si>
  <si>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</si>
  <si>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</si>
  <si>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</si>
  <si>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</si>
  <si>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</si>
  <si>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</si>
  <si>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</si>
  <si>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</si>
  <si>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</si>
  <si>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</si>
  <si>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</si>
  <si>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</si>
  <si>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</si>
  <si>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</si>
  <si>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</si>
  <si>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</si>
  <si>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</si>
  <si>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</si>
  <si>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</si>
  <si>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</si>
  <si>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</si>
  <si>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</si>
  <si>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</si>
  <si>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</si>
  <si>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</si>
  <si>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</si>
  <si>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</si>
  <si>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</si>
  <si>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</si>
  <si>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</si>
  <si>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</si>
  <si>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</si>
  <si>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</si>
  <si>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</si>
  <si>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</si>
  <si>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</si>
  <si>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</si>
  <si>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</si>
  <si>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</si>
  <si>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</si>
  <si>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</si>
  <si>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</si>
  <si>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</si>
  <si>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</si>
  <si>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</si>
  <si>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</si>
  <si>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</si>
  <si>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</si>
  <si>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</si>
  <si>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</si>
  <si>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</si>
  <si>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</si>
  <si>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</si>
  <si>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</si>
  <si>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</si>
  <si>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</si>
  <si>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</si>
  <si>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</si>
  <si>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</si>
  <si>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</si>
  <si>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</si>
  <si>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</si>
  <si>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</si>
  <si>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</si>
  <si>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</si>
  <si>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</si>
  <si>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</si>
  <si>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</si>
  <si>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</si>
  <si>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</si>
  <si>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</si>
  <si>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</si>
  <si>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</si>
  <si>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</si>
  <si>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</si>
  <si>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</si>
  <si>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</si>
  <si>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</si>
  <si>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</si>
  <si>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</si>
  <si>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</si>
  <si>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</si>
  <si>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</si>
  <si>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</si>
  <si>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</si>
  <si>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</si>
  <si>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</si>
  <si>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</si>
  <si>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</si>
  <si>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</si>
  <si>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</si>
  <si>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</si>
  <si>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</si>
  <si>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</si>
  <si>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</si>
  <si>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</si>
  <si>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</si>
  <si>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</si>
  <si>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</si>
  <si>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</si>
  <si>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</si>
  <si>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</si>
  <si>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</si>
  <si>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</si>
  <si>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</si>
  <si>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</si>
  <si>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</si>
  <si>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</si>
  <si>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</si>
  <si>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</si>
  <si>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</si>
  <si>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</si>
  <si>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</si>
  <si>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</si>
  <si>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</si>
  <si>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</si>
  <si>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</si>
  <si>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</si>
  <si>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</si>
  <si>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</si>
  <si>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</si>
  <si>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</si>
  <si>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</si>
  <si>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</si>
  <si>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</si>
  <si>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</si>
  <si>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</si>
  <si>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</si>
  <si>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</si>
  <si>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</si>
  <si>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</si>
  <si>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</si>
  <si>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</si>
  <si>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</si>
  <si>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</si>
  <si>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</si>
  <si>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</si>
  <si>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</si>
  <si>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</si>
  <si>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</si>
  <si>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</si>
  <si>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</si>
  <si>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</si>
  <si>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</si>
  <si>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</si>
  <si>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</si>
  <si>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</si>
  <si>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</si>
  <si>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</si>
  <si>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</si>
  <si>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</si>
  <si>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</si>
  <si>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</si>
  <si>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</si>
  <si>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</si>
  <si>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</si>
  <si>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</si>
  <si>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</si>
  <si>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</si>
  <si>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</si>
  <si>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</si>
  <si>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</si>
  <si>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</si>
  <si>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</si>
  <si>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</si>
  <si>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</si>
  <si>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</si>
  <si>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</si>
  <si>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</si>
  <si>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</si>
  <si>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</si>
  <si>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</si>
  <si>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</si>
  <si>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</si>
  <si>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</si>
  <si>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</si>
  <si>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</si>
  <si>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</si>
  <si>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</si>
  <si>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</si>
  <si>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</si>
  <si>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</si>
  <si>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</si>
  <si>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</si>
  <si>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</si>
  <si>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</si>
  <si>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</si>
  <si>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</si>
  <si>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</si>
  <si>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</si>
  <si>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</si>
  <si>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</si>
  <si>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</si>
  <si>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</si>
  <si>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</si>
  <si>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</si>
  <si>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</si>
  <si>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</si>
  <si>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</si>
  <si>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</si>
  <si>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</si>
  <si>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</si>
  <si>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</si>
  <si>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</si>
  <si>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</si>
  <si>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</si>
  <si>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</si>
  <si>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</si>
  <si>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</si>
  <si>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</si>
  <si>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</si>
  <si>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</si>
  <si>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</si>
  <si>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</si>
  <si>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</si>
  <si>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</si>
  <si>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</si>
  <si>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</si>
  <si>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</si>
  <si>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</si>
  <si>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</si>
  <si>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</si>
  <si>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</si>
  <si>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</si>
  <si>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</si>
  <si>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</si>
  <si>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</si>
  <si>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</si>
  <si>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</si>
  <si>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</si>
  <si>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</si>
  <si>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</si>
  <si>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</si>
  <si>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</si>
  <si>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</si>
  <si>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</si>
  <si>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</si>
  <si>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</si>
  <si>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</si>
  <si>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</si>
  <si>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</si>
  <si>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</si>
  <si>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</si>
  <si>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</si>
  <si>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</si>
  <si>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</si>
  <si>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</si>
  <si>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</si>
  <si>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</si>
  <si>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</si>
  <si>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</si>
  <si>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</si>
  <si>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</si>
  <si>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</si>
  <si>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</si>
  <si>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</si>
  <si>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</si>
  <si>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</si>
  <si>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</si>
  <si>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</si>
  <si>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</si>
  <si>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</si>
  <si>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</si>
  <si>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</si>
  <si>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</si>
  <si>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</si>
  <si>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</si>
  <si>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</si>
  <si>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</si>
  <si>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</si>
  <si>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</si>
  <si>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</si>
  <si>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</si>
  <si>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</si>
  <si>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</si>
  <si>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</si>
  <si>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</si>
  <si>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</si>
  <si>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</si>
  <si>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</si>
  <si>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</si>
  <si>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</si>
  <si>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</si>
  <si>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</si>
  <si>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</si>
  <si>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</si>
  <si>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</si>
  <si>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</si>
  <si>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</si>
  <si>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</si>
  <si>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</si>
  <si>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</si>
  <si>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</si>
  <si>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</si>
  <si>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</si>
  <si>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</si>
  <si>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</si>
  <si>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</si>
  <si>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</si>
  <si>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</si>
  <si>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</si>
  <si>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</si>
  <si>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</si>
  <si>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</si>
  <si>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</si>
  <si>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</si>
  <si>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</si>
  <si>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</si>
  <si>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</si>
  <si>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</si>
  <si>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</si>
  <si>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</si>
  <si>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</si>
  <si>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</si>
  <si>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</si>
  <si>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</si>
  <si>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</si>
  <si>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</si>
  <si>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</si>
  <si>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</si>
  <si>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</si>
  <si>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</si>
  <si>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</si>
  <si>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</si>
  <si>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</si>
  <si>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</si>
  <si>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</si>
  <si>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</si>
  <si>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</si>
  <si>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</si>
  <si>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</si>
  <si>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</si>
  <si>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</si>
  <si>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</si>
  <si>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</si>
  <si>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</si>
  <si>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</si>
  <si>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</si>
  <si>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</si>
  <si>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</si>
  <si>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</si>
  <si>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</si>
  <si>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</si>
  <si>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</si>
  <si>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</si>
  <si>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</si>
  <si>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</si>
  <si>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</si>
  <si>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</si>
  <si>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</si>
  <si>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</si>
  <si>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</si>
  <si>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</si>
  <si>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</si>
  <si>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</si>
  <si>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</si>
  <si>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</si>
  <si>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</si>
  <si>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</si>
  <si>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</si>
  <si>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</si>
  <si>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</si>
  <si>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</si>
  <si>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</si>
  <si>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</si>
  <si>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</si>
  <si>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</si>
  <si>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</si>
  <si>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</si>
  <si>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</si>
  <si>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</si>
  <si>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</si>
  <si>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</si>
  <si>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</si>
  <si>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</si>
  <si>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</si>
  <si>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</si>
  <si>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</si>
  <si>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</si>
  <si>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</si>
  <si>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</si>
  <si>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</si>
  <si>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</si>
  <si>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</si>
  <si>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</si>
  <si>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</si>
  <si>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</si>
  <si>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</si>
  <si>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</si>
  <si>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</si>
  <si>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</si>
  <si>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</si>
  <si>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</si>
  <si>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</si>
  <si>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</si>
  <si>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</si>
  <si>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</si>
  <si>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</si>
  <si>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</si>
  <si>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</si>
  <si>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</si>
  <si>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</si>
  <si>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</si>
  <si>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</si>
  <si>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</si>
  <si>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</si>
  <si>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</si>
  <si>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</si>
  <si>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</si>
  <si>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</si>
  <si>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</si>
  <si>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</si>
  <si>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</si>
  <si>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</si>
  <si>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</si>
  <si>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</si>
  <si>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</si>
  <si>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</si>
  <si>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</si>
  <si>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</si>
  <si>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</si>
  <si>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</si>
  <si>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</si>
  <si>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</si>
  <si>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</si>
  <si>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</si>
  <si>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</si>
  <si>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</si>
  <si>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</si>
  <si>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</si>
  <si>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</si>
  <si>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</si>
  <si>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</si>
  <si>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</si>
  <si>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</si>
  <si>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</si>
  <si>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</si>
  <si>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</si>
  <si>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</si>
  <si>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</si>
  <si>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</si>
  <si>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</si>
  <si>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</si>
  <si>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</si>
  <si>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</si>
  <si>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</si>
  <si>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</si>
  <si>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</si>
  <si>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</si>
  <si>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</si>
  <si>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</si>
  <si>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</si>
  <si>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</si>
  <si>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</si>
  <si>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</si>
  <si>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</si>
  <si>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</si>
  <si>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</si>
  <si>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</si>
  <si>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</si>
  <si>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</si>
  <si>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</si>
  <si>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</si>
  <si>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</si>
  <si>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</si>
  <si>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</si>
  <si>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</si>
  <si>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</si>
  <si>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</si>
  <si>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</si>
  <si>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</si>
  <si>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</si>
  <si>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</si>
  <si>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</si>
  <si>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</si>
  <si>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</si>
  <si>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</si>
  <si>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</si>
  <si>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</si>
  <si>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</si>
  <si>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</si>
  <si>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</si>
  <si>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</si>
  <si>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</si>
  <si>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</si>
  <si>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</si>
  <si>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</si>
  <si>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</si>
  <si>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</si>
  <si>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</si>
  <si>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</si>
  <si>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</si>
  <si>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</si>
  <si>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</si>
  <si>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</si>
  <si>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</si>
  <si>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</si>
  <si>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</si>
  <si>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</si>
  <si>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</si>
  <si>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</si>
  <si>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</si>
  <si>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</si>
  <si>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</si>
  <si>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</si>
  <si>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</si>
  <si>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</si>
  <si>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</si>
  <si>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</si>
  <si>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</si>
  <si>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</si>
  <si>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</si>
  <si>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</si>
  <si>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</si>
  <si>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</si>
  <si>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</si>
  <si>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</si>
  <si>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</si>
  <si>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</si>
  <si>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</si>
  <si>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</si>
  <si>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</si>
  <si>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</si>
  <si>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</si>
  <si>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</si>
  <si>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</si>
  <si>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</si>
  <si>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</si>
  <si>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</si>
  <si>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</si>
  <si>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</si>
  <si>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</si>
  <si>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</si>
  <si>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</si>
  <si>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</si>
  <si>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</si>
  <si>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</si>
  <si>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</si>
  <si>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</si>
  <si>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</si>
  <si>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</si>
  <si>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</si>
  <si>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</si>
  <si>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</si>
  <si>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</si>
  <si>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</si>
  <si>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</si>
  <si>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</si>
  <si>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</si>
  <si>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</si>
  <si>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</si>
  <si>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</si>
  <si>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</si>
  <si>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</si>
  <si>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</si>
  <si>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</si>
  <si>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</si>
  <si>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</si>
  <si>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</si>
  <si>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</si>
  <si>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</si>
  <si>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</si>
  <si>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</si>
  <si>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</si>
  <si>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</si>
  <si>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</si>
  <si>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</si>
  <si>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</si>
  <si>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</si>
  <si>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</si>
  <si>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</si>
  <si>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</si>
  <si>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</si>
  <si>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</si>
  <si>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</si>
  <si>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</si>
  <si>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</si>
  <si>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</si>
  <si>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</si>
  <si>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</si>
  <si>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</si>
  <si>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</si>
  <si>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</si>
  <si>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</si>
  <si>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</si>
  <si>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</si>
  <si>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</si>
  <si>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</si>
  <si>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</si>
  <si>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</si>
  <si>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</si>
  <si>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</si>
  <si>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</si>
  <si>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</si>
  <si>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</si>
  <si>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</si>
  <si>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</si>
  <si>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</si>
  <si>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</si>
  <si>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</si>
  <si>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</si>
  <si>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</si>
  <si>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</si>
  <si>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</si>
  <si>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</si>
  <si>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</si>
  <si>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</si>
  <si>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</si>
  <si>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</si>
  <si>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</si>
  <si>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</si>
  <si>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</si>
  <si>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</si>
  <si>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</si>
  <si>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</si>
  <si>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</si>
  <si>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</si>
  <si>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</si>
  <si>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</si>
  <si>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</si>
  <si>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</si>
  <si>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</si>
  <si>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</si>
  <si>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</si>
  <si>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</si>
  <si>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</si>
  <si>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</si>
  <si>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</si>
  <si>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</si>
  <si>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</si>
  <si>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</si>
  <si>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</si>
  <si>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</si>
  <si>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</si>
  <si>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</si>
  <si>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</si>
  <si>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</si>
  <si>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</si>
  <si>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</si>
  <si>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</si>
  <si>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</si>
  <si>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</si>
  <si>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</si>
  <si>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</si>
  <si>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</si>
  <si>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</si>
  <si>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</si>
  <si>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</si>
  <si>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</si>
  <si>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</si>
  <si>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</si>
  <si>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</si>
  <si>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</si>
  <si>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</si>
  <si>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</si>
  <si>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</si>
  <si>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</si>
  <si>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</si>
  <si>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</si>
  <si>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</si>
  <si>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</si>
  <si>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</si>
  <si>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</si>
  <si>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</si>
  <si>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</si>
  <si>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</si>
  <si>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</si>
  <si>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</si>
  <si>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</si>
  <si>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</si>
  <si>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</si>
  <si>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</si>
  <si>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</si>
  <si>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</si>
  <si>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</si>
  <si>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</si>
  <si>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</si>
  <si>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</si>
  <si>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</si>
  <si>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</si>
  <si>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</si>
  <si>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</si>
  <si>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</si>
  <si>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</si>
  <si>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</si>
  <si>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</si>
  <si>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</si>
  <si>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</si>
  <si>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</si>
  <si>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</si>
  <si>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</si>
  <si>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</si>
  <si>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</si>
  <si>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</si>
  <si>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</si>
  <si>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</si>
  <si>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</si>
  <si>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</si>
  <si>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</si>
  <si>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</si>
  <si>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</si>
  <si>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</si>
  <si>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</si>
  <si>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</si>
  <si>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</si>
  <si>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</si>
  <si>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</si>
  <si>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</si>
  <si>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</si>
  <si>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</si>
  <si>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</si>
  <si>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</si>
  <si>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</si>
  <si>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</si>
  <si>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</si>
  <si>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</si>
  <si>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</si>
  <si>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</si>
  <si>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</si>
  <si>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</si>
  <si>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</si>
  <si>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</si>
  <si>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</si>
  <si>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</si>
  <si>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</si>
  <si>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</si>
  <si>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</si>
  <si>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</si>
  <si>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</si>
  <si>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</si>
  <si>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</si>
  <si>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</si>
  <si>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</si>
  <si>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</si>
  <si>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</si>
  <si>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</si>
  <si>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</si>
  <si>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</si>
  <si>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</si>
  <si>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</si>
  <si>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</si>
  <si>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</si>
  <si>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</si>
  <si>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</si>
  <si>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</si>
  <si>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</si>
  <si>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</si>
  <si>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</si>
  <si>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</si>
  <si>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</si>
  <si>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</si>
  <si>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</si>
  <si>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</si>
  <si>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</si>
  <si>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</si>
  <si>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</si>
  <si>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</si>
  <si>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</si>
  <si>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</si>
  <si>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</si>
  <si>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</si>
  <si>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</si>
  <si>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</si>
  <si>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</si>
  <si>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</si>
  <si>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</si>
  <si>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</si>
  <si>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</si>
  <si>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</si>
  <si>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</si>
  <si>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</si>
  <si>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</si>
  <si>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</si>
  <si>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</si>
  <si>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</si>
  <si>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</si>
  <si>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</si>
  <si>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</si>
  <si>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</si>
  <si>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</si>
  <si>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</si>
  <si>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</si>
  <si>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</si>
  <si>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</si>
  <si>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</si>
  <si>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</si>
  <si>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</si>
  <si>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</si>
  <si>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</si>
  <si>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</si>
  <si>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</si>
  <si>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</si>
  <si>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</si>
  <si>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</si>
  <si>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</si>
  <si>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</si>
  <si>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</si>
  <si>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</si>
  <si>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</si>
  <si>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</si>
  <si>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</si>
  <si>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</si>
  <si>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</si>
  <si>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</si>
  <si>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</si>
  <si>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</si>
  <si>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</si>
  <si>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</si>
  <si>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</si>
  <si>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</si>
  <si>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</si>
  <si>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</si>
  <si>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</si>
  <si>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</si>
  <si>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</si>
  <si>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</si>
  <si>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</si>
  <si>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</si>
  <si>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</si>
  <si>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</si>
  <si>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</si>
  <si>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</si>
  <si>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</si>
  <si>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</si>
  <si>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</si>
  <si>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</si>
  <si>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</si>
  <si>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</si>
  <si>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</si>
  <si>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</si>
  <si>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</si>
  <si>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</si>
  <si>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</si>
  <si>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</si>
  <si>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</si>
  <si>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</si>
  <si>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</si>
  <si>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</si>
  <si>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</si>
  <si>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</si>
  <si>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</si>
  <si>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</si>
  <si>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</si>
  <si>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</si>
  <si>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</si>
  <si>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</si>
  <si>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</si>
  <si>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</si>
  <si>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</si>
  <si>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</si>
  <si>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</si>
  <si>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</si>
  <si>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</si>
  <si>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</si>
  <si>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</si>
  <si>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</si>
  <si>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</si>
  <si>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</si>
  <si>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</si>
  <si>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</si>
  <si>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</si>
  <si>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</si>
  <si>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</si>
  <si>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</si>
  <si>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</si>
  <si>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</si>
  <si>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</si>
  <si>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</si>
  <si>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</si>
  <si>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</si>
  <si>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</si>
  <si>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</si>
  <si>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</si>
  <si>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</si>
  <si>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</si>
  <si>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</si>
  <si>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</si>
  <si>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</si>
  <si>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</si>
  <si>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</si>
  <si>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</si>
  <si>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</si>
  <si>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</si>
  <si>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</si>
  <si>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</si>
  <si>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</si>
  <si>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</si>
  <si>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</si>
  <si>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</si>
  <si>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</si>
  <si>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</si>
  <si>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</si>
  <si>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</si>
  <si>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</si>
  <si>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</si>
  <si>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</si>
  <si>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</si>
  <si>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</si>
  <si>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</si>
  <si>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</si>
  <si>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</si>
  <si>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</si>
  <si>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</si>
  <si>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</si>
  <si>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</si>
  <si>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</si>
  <si>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</si>
  <si>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</si>
  <si>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</si>
  <si>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</si>
  <si>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</si>
  <si>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</si>
  <si>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</si>
  <si>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</si>
  <si>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</si>
  <si>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</si>
  <si>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</si>
  <si>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</si>
  <si>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</si>
  <si>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</si>
  <si>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</si>
  <si>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</si>
  <si>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</si>
  <si>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</si>
  <si>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</si>
  <si>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</si>
  <si>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</si>
  <si>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</si>
  <si>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</si>
  <si>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</si>
  <si>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</si>
  <si>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</si>
  <si>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</si>
  <si>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</si>
  <si>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</si>
  <si>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</si>
  <si>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</si>
  <si>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</si>
  <si>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</si>
  <si>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</si>
  <si>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</si>
  <si>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</si>
  <si>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</si>
  <si>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</si>
  <si>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</si>
  <si>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</si>
  <si>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</si>
  <si>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</si>
  <si>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</si>
  <si>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</si>
  <si>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</si>
  <si>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</si>
  <si>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</si>
  <si>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</si>
  <si>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</si>
  <si>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</si>
  <si>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</si>
  <si>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</si>
  <si>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</si>
  <si>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</si>
  <si>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</si>
  <si>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</si>
  <si>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</si>
  <si>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</si>
  <si>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</si>
  <si>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</si>
  <si>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</si>
  <si>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</si>
  <si>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</si>
  <si>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</si>
  <si>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</si>
  <si>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</si>
  <si>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</si>
  <si>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</si>
  <si>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</si>
  <si>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</si>
  <si>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</si>
  <si>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</si>
  <si>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</si>
  <si>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</si>
  <si>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</si>
  <si>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</si>
  <si>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</si>
  <si>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</si>
  <si>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</si>
  <si>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</si>
  <si>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</si>
  <si>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</si>
  <si>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</si>
  <si>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</si>
  <si>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</si>
  <si>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</si>
  <si>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</si>
  <si>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</si>
  <si>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</si>
  <si>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</si>
  <si>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</si>
  <si>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</si>
  <si>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</si>
  <si>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</si>
  <si>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</si>
  <si>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</si>
  <si>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</si>
  <si>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</si>
  <si>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</si>
  <si>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</si>
  <si>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</si>
  <si>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</si>
  <si>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</si>
  <si>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</si>
  <si>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</si>
  <si>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</si>
  <si>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</si>
  <si>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</si>
  <si>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</si>
  <si>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</si>
  <si>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</si>
  <si>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</si>
  <si>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</si>
  <si>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</si>
  <si>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</si>
  <si>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</si>
  <si>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</si>
  <si>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</si>
  <si>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</si>
  <si>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</si>
  <si>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</si>
  <si>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</si>
  <si>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</si>
  <si>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</si>
  <si>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</si>
  <si>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</si>
  <si>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</si>
  <si>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</si>
  <si>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</si>
  <si>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</si>
  <si>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</si>
  <si>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</si>
  <si>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</si>
  <si>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</si>
  <si>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</si>
  <si>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</si>
  <si>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</si>
  <si>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</si>
  <si>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</si>
  <si>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</si>
  <si>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</si>
  <si>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</si>
  <si>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</si>
  <si>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</si>
  <si>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</si>
  <si>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</si>
  <si>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</si>
  <si>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</si>
  <si>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</si>
  <si>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</si>
  <si>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</si>
  <si>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</si>
  <si>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</si>
  <si>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</si>
  <si>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</si>
  <si>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</si>
  <si>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</si>
  <si>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</si>
  <si>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</si>
  <si>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</si>
  <si>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</si>
  <si>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</si>
  <si>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</si>
  <si>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</si>
  <si>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</si>
  <si>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</si>
  <si>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</si>
  <si>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</si>
  <si>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</si>
  <si>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</si>
  <si>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</si>
  <si>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</si>
  <si>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</si>
  <si>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</si>
  <si>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</si>
  <si>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</si>
  <si>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</si>
  <si>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</si>
  <si>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</si>
  <si>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</si>
  <si>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</si>
  <si>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</si>
  <si>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</si>
  <si>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</si>
  <si>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</si>
  <si>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</si>
  <si>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</si>
  <si>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</si>
  <si>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</si>
  <si>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</si>
  <si>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</si>
  <si>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</si>
  <si>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</si>
  <si>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</si>
  <si>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</si>
  <si>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</si>
  <si>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</si>
  <si>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</si>
  <si>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</si>
  <si>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</si>
  <si>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</si>
  <si>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</si>
  <si>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</si>
  <si>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</si>
  <si>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</si>
  <si>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</si>
  <si>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</si>
  <si>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</si>
  <si>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</si>
  <si>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</si>
  <si>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</si>
  <si>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</si>
  <si>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</si>
  <si>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</si>
  <si>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</si>
  <si>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</si>
  <si>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</si>
  <si>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</si>
  <si>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</si>
  <si>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</si>
  <si>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</si>
  <si>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</si>
  <si>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</si>
  <si>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</si>
  <si>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</si>
  <si>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</si>
  <si>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</si>
  <si>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</si>
  <si>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</si>
  <si>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</si>
  <si>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</si>
  <si>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</si>
  <si>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</si>
  <si>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</si>
  <si>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</si>
  <si>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</si>
  <si>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</si>
  <si>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</si>
  <si>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</si>
  <si>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</si>
  <si>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</si>
  <si>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</si>
  <si>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</si>
  <si>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</si>
  <si>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</si>
  <si>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</si>
  <si>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</si>
  <si>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</si>
  <si>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</si>
  <si>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</si>
  <si>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</si>
  <si>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</si>
  <si>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</si>
  <si>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</si>
  <si>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</si>
  <si>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</si>
  <si>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</si>
  <si>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</si>
  <si>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</si>
  <si>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</si>
  <si>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</si>
  <si>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</si>
  <si>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</si>
  <si>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</si>
  <si>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</si>
  <si>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</si>
  <si>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</si>
  <si>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</si>
  <si>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</si>
  <si>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</si>
  <si>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</si>
  <si>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</si>
  <si>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</si>
  <si>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</si>
  <si>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</si>
  <si>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</si>
  <si>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</si>
  <si>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</si>
  <si>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</si>
  <si>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</si>
  <si>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</si>
  <si>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</si>
  <si>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</si>
  <si>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</si>
  <si>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</si>
  <si>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</si>
  <si>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</si>
  <si>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</si>
  <si>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</si>
  <si>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</si>
  <si>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</si>
  <si>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</si>
  <si>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</si>
  <si>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</si>
  <si>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</si>
  <si>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</si>
  <si>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</si>
  <si>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</si>
  <si>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</si>
  <si>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</si>
  <si>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</si>
  <si>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</si>
  <si>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</si>
  <si>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</si>
  <si>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</si>
  <si>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</si>
  <si>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</si>
  <si>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</si>
  <si>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</si>
  <si>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</si>
  <si>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</si>
  <si>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</si>
  <si>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</si>
  <si>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</si>
  <si>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</si>
  <si>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</si>
  <si>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</si>
  <si>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</si>
  <si>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</si>
  <si>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</si>
  <si>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</si>
  <si>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</si>
  <si>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</si>
  <si>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</si>
  <si>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</si>
  <si>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</si>
  <si>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</si>
  <si>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</si>
  <si>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</si>
  <si>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</si>
  <si>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</si>
  <si>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</si>
  <si>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</si>
  <si>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</si>
  <si>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</si>
  <si>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</si>
  <si>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</si>
  <si>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</si>
  <si>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</si>
  <si>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</si>
  <si>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</si>
  <si>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</si>
  <si>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</si>
  <si>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</si>
  <si>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</si>
  <si>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</si>
  <si>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</si>
  <si>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</si>
  <si>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</si>
  <si>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</si>
  <si>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</si>
  <si>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</si>
  <si>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</si>
  <si>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</si>
  <si>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</si>
  <si>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</si>
  <si>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</si>
  <si>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</si>
  <si>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</si>
  <si>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</si>
  <si>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</si>
  <si>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</si>
  <si>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</si>
  <si>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</si>
  <si>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</si>
  <si>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</si>
  <si>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</si>
  <si>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</si>
  <si>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</si>
  <si>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</si>
  <si>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</si>
  <si>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</si>
  <si>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</si>
  <si>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</si>
  <si>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</si>
  <si>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</si>
  <si>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</si>
  <si>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</si>
  <si>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</si>
  <si>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</si>
  <si>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</si>
  <si>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</si>
  <si>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</si>
  <si>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</si>
  <si>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</si>
  <si>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</si>
  <si>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</si>
  <si>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</si>
  <si>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</si>
  <si>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</si>
  <si>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</si>
  <si>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</si>
  <si>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</si>
  <si>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</si>
  <si>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</si>
  <si>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</si>
  <si>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</si>
  <si>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</si>
  <si>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</si>
  <si>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</si>
  <si>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</si>
  <si>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</si>
  <si>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</si>
  <si>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</si>
  <si>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</si>
  <si>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</si>
  <si>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</si>
  <si>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</si>
  <si>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</si>
  <si>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</si>
  <si>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</si>
  <si>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</si>
  <si>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</si>
  <si>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</si>
  <si>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</si>
  <si>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</si>
  <si>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</si>
  <si>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</si>
  <si>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</si>
  <si>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</si>
  <si>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</si>
  <si>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</si>
  <si>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</si>
  <si>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</si>
  <si>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</si>
  <si>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</si>
  <si>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</si>
  <si>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</si>
  <si>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</si>
  <si>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</si>
  <si>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</si>
  <si>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</si>
  <si>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</si>
  <si>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</si>
  <si>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</si>
  <si>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</si>
  <si>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</si>
  <si>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</si>
  <si>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</si>
  <si>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</si>
  <si>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</si>
  <si>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</si>
  <si>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</si>
  <si>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</si>
  <si>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</si>
  <si>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</si>
  <si>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</si>
  <si>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</si>
  <si>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</si>
  <si>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</si>
  <si>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</si>
  <si>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</si>
  <si>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</si>
  <si>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</si>
  <si>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</si>
  <si>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</si>
  <si>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</si>
  <si>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</si>
  <si>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</si>
  <si>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</si>
  <si>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</si>
  <si>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</si>
  <si>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</si>
  <si>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</si>
  <si>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</si>
  <si>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</si>
  <si>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</si>
  <si>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</si>
  <si>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</si>
  <si>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</si>
  <si>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</si>
  <si>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</si>
  <si>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</si>
  <si>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</si>
  <si>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</si>
  <si>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</si>
  <si>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</si>
  <si>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</si>
  <si>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</si>
  <si>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</si>
  <si>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</si>
  <si>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</si>
  <si>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</si>
  <si>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</si>
  <si>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</si>
  <si>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</si>
  <si>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</si>
  <si>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</si>
  <si>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</si>
  <si>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</si>
  <si>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</si>
  <si>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</si>
  <si>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</si>
  <si>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</si>
  <si>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</si>
  <si>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</si>
  <si>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</si>
  <si>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</si>
  <si>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</si>
  <si>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</si>
  <si>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</si>
  <si>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</si>
  <si>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</si>
  <si>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</si>
  <si>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</si>
  <si>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</si>
  <si>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</si>
  <si>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</si>
  <si>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</si>
  <si>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</si>
  <si>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</si>
  <si>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</si>
  <si>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</si>
  <si>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</si>
  <si>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</si>
  <si>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</si>
  <si>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</si>
  <si>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</si>
  <si>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</si>
  <si>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</si>
  <si>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</si>
  <si>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</si>
  <si>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</si>
  <si>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</si>
  <si>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</si>
  <si>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</si>
  <si>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</si>
  <si>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</si>
  <si>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</si>
  <si>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</si>
  <si>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</si>
  <si>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</si>
  <si>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</si>
  <si>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</si>
  <si>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</si>
  <si>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</si>
  <si>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</si>
  <si>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</si>
  <si>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</si>
  <si>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</si>
  <si>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</si>
  <si>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</si>
  <si>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</si>
  <si>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</si>
  <si>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</si>
  <si>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</si>
  <si>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</si>
  <si>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</si>
  <si>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</si>
  <si>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</si>
  <si>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</si>
  <si>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</si>
  <si>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</si>
  <si>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</si>
  <si>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</si>
  <si>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</si>
  <si>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</si>
  <si>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</si>
  <si>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</si>
  <si>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</si>
  <si>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</si>
  <si>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</si>
  <si>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</si>
  <si>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</si>
  <si>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</si>
  <si>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</si>
  <si>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</si>
  <si>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</si>
  <si>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</si>
  <si>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</si>
  <si>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</si>
  <si>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</si>
  <si>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</si>
  <si>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</si>
  <si>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</si>
  <si>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</si>
  <si>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</si>
  <si>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</si>
  <si>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</si>
  <si>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</si>
  <si>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</si>
  <si>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</si>
  <si>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</si>
  <si>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</si>
  <si>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</si>
  <si>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</si>
  <si>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</si>
  <si>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</si>
  <si>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</si>
  <si>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</si>
  <si>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</si>
  <si>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</si>
  <si>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</si>
  <si>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</si>
  <si>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</si>
  <si>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</si>
  <si>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</si>
  <si>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</si>
  <si>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</si>
  <si>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</si>
  <si>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</si>
  <si>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</si>
  <si>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</si>
  <si>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</si>
  <si>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</si>
  <si>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</si>
  <si>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</si>
  <si>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</si>
  <si>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</si>
  <si>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</si>
  <si>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</si>
  <si>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</si>
  <si>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</si>
  <si>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</si>
  <si>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</si>
  <si>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</si>
  <si>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</si>
  <si>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</si>
  <si>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</si>
  <si>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</si>
  <si>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</si>
  <si>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</si>
  <si>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</si>
  <si>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</si>
  <si>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</si>
  <si>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</si>
  <si>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</si>
  <si>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</si>
  <si>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</si>
  <si>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</si>
  <si>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</si>
  <si>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</si>
  <si>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</si>
  <si>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</si>
  <si>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</si>
  <si>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</si>
  <si>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</si>
  <si>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</si>
  <si>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</si>
  <si>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</si>
  <si>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</si>
  <si>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</si>
  <si>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</si>
  <si>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</si>
  <si>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</si>
  <si>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</si>
  <si>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</si>
  <si>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</si>
  <si>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</si>
  <si>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</si>
  <si>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</si>
  <si>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</si>
  <si>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</si>
  <si>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</si>
  <si>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</si>
  <si>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</si>
  <si>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</si>
  <si>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</si>
  <si>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</si>
  <si>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</si>
  <si>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</si>
  <si>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</si>
  <si>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</si>
  <si>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</si>
  <si>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</si>
  <si>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</si>
  <si>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</si>
  <si>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</si>
  <si>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</si>
  <si>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</si>
  <si>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</si>
  <si>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</si>
  <si>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</si>
  <si>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</si>
  <si>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</si>
  <si>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</si>
  <si>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</si>
  <si>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</si>
  <si>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</si>
  <si>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</si>
  <si>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</si>
  <si>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</si>
  <si>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</si>
  <si>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</si>
  <si>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</si>
  <si>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</si>
  <si>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</si>
  <si>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</si>
  <si>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</si>
  <si>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</si>
  <si>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</si>
  <si>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</si>
  <si>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</si>
  <si>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</si>
  <si>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</si>
  <si>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</si>
  <si>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</si>
  <si>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</si>
  <si>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</si>
  <si>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</si>
  <si>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</si>
  <si>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</si>
  <si>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</si>
  <si>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</si>
  <si>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</si>
  <si>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</si>
  <si>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</si>
  <si>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</si>
  <si>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</si>
  <si>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</si>
  <si>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</si>
  <si>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</si>
  <si>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</si>
  <si>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</si>
  <si>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</si>
  <si>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</si>
  <si>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</si>
  <si>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</si>
  <si>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</si>
  <si>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</si>
  <si>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</si>
  <si>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</si>
  <si>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</si>
  <si>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</si>
  <si>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</si>
  <si>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</si>
  <si>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</si>
  <si>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</si>
  <si>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</si>
  <si>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</si>
  <si>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</si>
  <si>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</si>
  <si>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</si>
  <si>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</si>
  <si>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</si>
  <si>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</si>
  <si>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</si>
  <si>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</si>
  <si>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</si>
  <si>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</si>
  <si>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</si>
  <si>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</si>
  <si>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</si>
  <si>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</si>
  <si>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</si>
  <si>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</si>
  <si>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</si>
  <si>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</si>
  <si>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</si>
  <si>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</si>
  <si>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</si>
  <si>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</si>
  <si>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</si>
  <si>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</si>
  <si>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</si>
  <si>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</si>
  <si>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</si>
  <si>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</si>
  <si>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</si>
  <si>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</si>
  <si>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</si>
  <si>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</si>
  <si>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</si>
  <si>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</si>
  <si>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</si>
  <si>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</si>
  <si>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</si>
  <si>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</si>
  <si>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</si>
  <si>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</si>
  <si>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</si>
  <si>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</si>
  <si>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</si>
  <si>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</si>
  <si>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</si>
  <si>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</si>
  <si>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</si>
  <si>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</si>
  <si>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</si>
  <si>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</si>
  <si>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</si>
  <si>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</si>
  <si>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</si>
  <si>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</si>
  <si>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</si>
  <si>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</si>
  <si>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</si>
  <si>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</si>
  <si>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</si>
  <si>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</si>
  <si>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</si>
  <si>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</si>
  <si>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</si>
  <si>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</si>
  <si>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</si>
  <si>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</si>
  <si>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</si>
  <si>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</si>
  <si>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</si>
  <si>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</si>
  <si>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</si>
  <si>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</si>
  <si>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</si>
  <si>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</si>
  <si>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</si>
  <si>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</si>
  <si>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</si>
  <si>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</si>
  <si>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</si>
  <si>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</si>
  <si>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</si>
  <si>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</si>
  <si>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</si>
  <si>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</si>
  <si>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</si>
  <si>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</si>
  <si>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</si>
  <si>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</si>
  <si>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</si>
  <si>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</si>
  <si>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</si>
  <si>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</si>
  <si>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</si>
  <si>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</si>
  <si>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</si>
  <si>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</si>
  <si>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</si>
  <si>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</si>
  <si>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</si>
  <si>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</si>
  <si>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</si>
  <si>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</si>
  <si>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</si>
  <si>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</si>
  <si>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</si>
  <si>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</si>
  <si>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</si>
  <si>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</si>
  <si>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</si>
  <si>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</si>
  <si>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</si>
  <si>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</si>
  <si>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</si>
  <si>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</si>
  <si>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</si>
  <si>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</si>
  <si>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</si>
  <si>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</si>
  <si>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</si>
  <si>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</si>
  <si>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</si>
  <si>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</si>
  <si>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</si>
  <si>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</si>
  <si>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</si>
  <si>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</si>
  <si>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</si>
  <si>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</si>
  <si>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</si>
  <si>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</si>
  <si>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</si>
  <si>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</si>
  <si>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</si>
  <si>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</si>
  <si>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</si>
  <si>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</si>
  <si>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</si>
  <si>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</si>
  <si>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</si>
  <si>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</si>
  <si>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</si>
  <si>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</si>
  <si>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</si>
  <si>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</si>
  <si>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</si>
  <si>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</si>
  <si>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</si>
  <si>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</si>
  <si>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</si>
  <si>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</si>
  <si>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</si>
  <si>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</si>
  <si>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</si>
  <si>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</si>
  <si>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</si>
  <si>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</si>
  <si>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</si>
  <si>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</si>
  <si>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</si>
  <si>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</si>
  <si>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</si>
  <si>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</si>
  <si>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</si>
  <si>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</si>
  <si>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</si>
  <si>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</si>
  <si>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</si>
  <si>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</si>
  <si>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</si>
  <si>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</si>
  <si>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</si>
  <si>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</si>
  <si>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</si>
  <si>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</si>
  <si>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</si>
  <si>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</si>
  <si>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</si>
  <si>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</si>
  <si>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</si>
  <si>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</si>
  <si>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</si>
  <si>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</si>
  <si>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</si>
  <si>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</si>
  <si>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</si>
  <si>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</si>
  <si>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</si>
  <si>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</si>
  <si>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</si>
  <si>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</si>
  <si>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</si>
  <si>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</si>
  <si>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</si>
  <si>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</si>
  <si>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</si>
  <si>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</si>
  <si>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</si>
  <si>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</si>
  <si>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</si>
  <si>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</si>
  <si>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</si>
  <si>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</si>
  <si>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</si>
  <si>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</si>
  <si>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</si>
  <si>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</si>
  <si>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</si>
  <si>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</si>
  <si>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</si>
  <si>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</si>
  <si>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</si>
  <si>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</si>
  <si>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</si>
  <si>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</si>
  <si>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</si>
  <si>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</si>
  <si>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</si>
  <si>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</si>
  <si>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</si>
  <si>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</si>
  <si>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</si>
  <si>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</si>
  <si>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</si>
  <si>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</si>
  <si>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</si>
  <si>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</si>
  <si>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</si>
  <si>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</si>
  <si>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</si>
  <si>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</si>
  <si>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</si>
  <si>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</si>
  <si>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</si>
  <si>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</si>
  <si>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</si>
  <si>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</si>
  <si>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</si>
  <si>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</si>
  <si>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</si>
  <si>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</si>
  <si>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</si>
  <si>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</si>
  <si>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</si>
  <si>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</si>
  <si>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</si>
  <si>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</si>
  <si>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</si>
  <si>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</si>
  <si>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</si>
  <si>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</si>
  <si>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</si>
  <si>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</si>
  <si>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</si>
  <si>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</si>
  <si>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</si>
  <si>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</si>
  <si>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</si>
  <si>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</si>
  <si>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</si>
  <si>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</si>
  <si>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</si>
  <si>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</si>
  <si>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</si>
  <si>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</si>
  <si>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</si>
  <si>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</si>
  <si>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</si>
  <si>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</si>
  <si>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</si>
  <si>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</si>
  <si>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</si>
  <si>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</si>
  <si>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</si>
  <si>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</si>
  <si>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</si>
  <si>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</si>
  <si>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</si>
  <si>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</si>
  <si>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</si>
  <si>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</si>
  <si>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</si>
  <si>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</si>
  <si>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</si>
  <si>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</si>
  <si>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</si>
  <si>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</si>
  <si>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</si>
  <si>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</si>
  <si>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</si>
  <si>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</si>
  <si>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</si>
  <si>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</si>
  <si>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</si>
  <si>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</si>
  <si>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</si>
  <si>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</si>
  <si>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</si>
  <si>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</si>
  <si>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</si>
  <si>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</si>
  <si>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</si>
  <si>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</si>
  <si>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</si>
  <si>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</si>
  <si>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</si>
  <si>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</si>
  <si>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</si>
  <si>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</si>
  <si>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</si>
  <si>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</si>
  <si>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</si>
  <si>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</si>
  <si>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</si>
  <si>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</si>
  <si>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</si>
  <si>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</si>
  <si>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</si>
  <si>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</si>
  <si>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</si>
  <si>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</si>
  <si>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</si>
  <si>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</si>
  <si>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</si>
  <si>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</si>
  <si>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</si>
  <si>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</si>
  <si>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</si>
  <si>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</si>
  <si>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</si>
  <si>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</si>
  <si>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</si>
  <si>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</si>
  <si>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</si>
  <si>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</si>
  <si>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</si>
  <si>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</si>
  <si>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</si>
  <si>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</si>
  <si>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</si>
  <si>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</si>
  <si>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</si>
  <si>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</si>
  <si>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</si>
  <si>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</si>
  <si>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</si>
  <si>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</si>
  <si>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</si>
  <si>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</si>
  <si>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</si>
  <si>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</si>
  <si>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</si>
  <si>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</si>
  <si>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</si>
  <si>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</si>
  <si>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</si>
  <si>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</si>
  <si>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</si>
  <si>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</si>
  <si>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</si>
  <si>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</si>
  <si>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</si>
  <si>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</si>
  <si>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</si>
  <si>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</si>
  <si>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</si>
  <si>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</si>
  <si>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</si>
  <si>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</si>
  <si>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</si>
  <si>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</si>
  <si>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</si>
  <si>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</si>
  <si>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</si>
  <si>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</si>
  <si>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</si>
  <si>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</si>
  <si>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</si>
  <si>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</si>
  <si>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</si>
  <si>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</si>
  <si>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</si>
  <si>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</si>
  <si>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</si>
  <si>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</si>
  <si>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</si>
  <si>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</si>
  <si>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</si>
  <si>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</si>
  <si>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</si>
  <si>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</si>
  <si>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</si>
  <si>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</si>
  <si>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</si>
  <si>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</si>
  <si>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</si>
  <si>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</si>
  <si>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</si>
  <si>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</si>
  <si>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</si>
  <si>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</si>
  <si>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</si>
  <si>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</si>
  <si>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</si>
  <si>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</si>
  <si>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</si>
  <si>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</si>
  <si>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</si>
  <si>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</si>
  <si>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</si>
  <si>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</si>
  <si>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</si>
  <si>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</si>
  <si>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</si>
  <si>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</si>
  <si>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</si>
  <si>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</si>
  <si>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</si>
  <si>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</si>
  <si>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</si>
  <si>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</si>
  <si>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</si>
  <si>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</si>
  <si>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</si>
  <si>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</si>
  <si>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</si>
  <si>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</si>
  <si>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</si>
  <si>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</si>
  <si>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</si>
  <si>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</si>
  <si>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</si>
  <si>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</si>
  <si>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</si>
  <si>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</si>
  <si>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</si>
  <si>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</si>
  <si>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</si>
  <si>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</si>
  <si>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</si>
  <si>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</si>
  <si>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</si>
  <si>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</si>
  <si>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</si>
  <si>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</si>
  <si>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</si>
  <si>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</si>
  <si>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</si>
  <si>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</si>
  <si>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</si>
  <si>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</si>
  <si>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</si>
  <si>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</si>
  <si>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</si>
  <si>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</si>
  <si>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</si>
  <si>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</si>
  <si>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</si>
  <si>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</si>
  <si>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</si>
  <si>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</si>
  <si>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</si>
  <si>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</si>
  <si>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</si>
  <si>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</si>
  <si>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</si>
  <si>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</si>
  <si>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</si>
  <si>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</si>
  <si>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</si>
  <si>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</si>
  <si>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</si>
  <si>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</si>
  <si>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</si>
  <si>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</si>
  <si>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</si>
  <si>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</si>
  <si>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</si>
  <si>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</si>
  <si>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</si>
  <si>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</si>
  <si>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</si>
  <si>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</si>
  <si>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</si>
  <si>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</si>
  <si>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</si>
  <si>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</si>
  <si>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</si>
  <si>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</si>
  <si>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</si>
  <si>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</si>
  <si>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</si>
  <si>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</si>
  <si>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</si>
  <si>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</si>
  <si>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</si>
  <si>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</si>
  <si>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</si>
  <si>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</si>
  <si>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</si>
  <si>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</si>
  <si>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</si>
  <si>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</si>
  <si>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</si>
  <si>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</si>
  <si>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</si>
  <si>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</si>
  <si>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</si>
  <si>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</si>
  <si>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</si>
  <si>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</si>
  <si>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</si>
  <si>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</si>
  <si>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</si>
  <si>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</si>
  <si>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</si>
  <si>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</si>
  <si>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</si>
  <si>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</si>
  <si>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</si>
  <si>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</si>
  <si>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</si>
  <si>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</si>
  <si>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</si>
  <si>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</si>
  <si>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</si>
  <si>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</si>
  <si>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</si>
  <si>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</si>
  <si>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</si>
  <si>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</si>
  <si>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</si>
  <si>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</si>
  <si>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</si>
  <si>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</si>
  <si>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</si>
  <si>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</si>
  <si>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</si>
  <si>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</si>
  <si>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</si>
  <si>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</si>
  <si>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</si>
  <si>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</si>
  <si>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</si>
  <si>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</si>
  <si>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</si>
  <si>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</si>
  <si>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</si>
  <si>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</si>
  <si>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</si>
  <si>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</si>
  <si>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</si>
  <si>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</si>
  <si>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</si>
  <si>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</si>
  <si>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</si>
  <si>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</si>
  <si>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</si>
  <si>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</si>
  <si>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</si>
  <si>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</si>
  <si>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</si>
  <si>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</si>
  <si>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</si>
  <si>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</si>
  <si>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</si>
  <si>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</si>
  <si>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</si>
  <si>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</si>
  <si>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</si>
  <si>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</si>
  <si>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</si>
  <si>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</si>
  <si>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</si>
  <si>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</si>
  <si>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</si>
  <si>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</si>
  <si>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</si>
  <si>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</si>
  <si>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</si>
  <si>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</si>
  <si>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</si>
  <si>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</si>
  <si>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</si>
  <si>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</si>
  <si>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</si>
  <si>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</si>
  <si>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</si>
  <si>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</si>
  <si>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</si>
  <si>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</si>
  <si>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</si>
  <si>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</si>
  <si>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</si>
  <si>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</si>
  <si>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</si>
  <si>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</si>
  <si>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</si>
  <si>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</si>
  <si>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</si>
  <si>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</si>
  <si>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</si>
  <si>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</si>
  <si>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</si>
  <si>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</si>
  <si>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</si>
  <si>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</si>
  <si>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</si>
  <si>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</si>
  <si>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</si>
  <si>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</si>
  <si>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</si>
  <si>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</si>
  <si>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</si>
  <si>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</si>
  <si>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</si>
  <si>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</si>
  <si>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</si>
  <si>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</si>
  <si>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</si>
  <si>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</si>
  <si>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</si>
  <si>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</si>
  <si>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</si>
  <si>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</si>
  <si>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</si>
  <si>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</si>
  <si>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</si>
  <si>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</si>
  <si>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</si>
  <si>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</si>
  <si>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</si>
  <si>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</si>
  <si>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</si>
  <si>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</si>
  <si>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</si>
  <si>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</si>
  <si>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</si>
  <si>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</si>
  <si>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</si>
  <si>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</si>
  <si>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</si>
  <si>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</si>
  <si>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</si>
  <si>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</si>
  <si>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</si>
  <si>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</si>
  <si>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</si>
  <si>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</si>
  <si>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</si>
  <si>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</si>
  <si>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</si>
  <si>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</si>
  <si>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</si>
  <si>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</si>
  <si>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</si>
  <si>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</si>
  <si>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</si>
  <si>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</si>
  <si>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</si>
  <si>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</si>
  <si>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</si>
  <si>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</si>
  <si>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</si>
  <si>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</si>
  <si>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</si>
  <si>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</si>
  <si>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</si>
  <si>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</si>
  <si>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</si>
  <si>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</si>
  <si>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</si>
  <si>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</si>
  <si>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</si>
  <si>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</si>
  <si>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</si>
  <si>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</si>
  <si>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</si>
  <si>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</si>
  <si>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</si>
  <si>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</si>
  <si>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</si>
  <si>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</si>
  <si>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</si>
  <si>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</si>
  <si>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</si>
  <si>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</si>
  <si>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</si>
  <si>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</si>
  <si>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</si>
  <si>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</si>
  <si>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</si>
  <si>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</si>
  <si>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</si>
  <si>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</si>
  <si>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</si>
  <si>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</si>
  <si>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</si>
  <si>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</si>
  <si>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</si>
  <si>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</si>
  <si>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</si>
  <si>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</si>
  <si>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</si>
  <si>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</si>
  <si>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</si>
  <si>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</si>
  <si>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</si>
  <si>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</si>
  <si>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</si>
  <si>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</si>
  <si>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</si>
  <si>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</si>
  <si>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</si>
  <si>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</si>
  <si>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</si>
  <si>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</si>
  <si>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</si>
  <si>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</si>
  <si>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</si>
  <si>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</si>
  <si>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</si>
  <si>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</si>
  <si>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</si>
  <si>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</si>
  <si>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</si>
  <si>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</si>
  <si>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</si>
  <si>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</si>
  <si>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</si>
  <si>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</si>
  <si>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</si>
  <si>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</si>
  <si>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</si>
  <si>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</si>
  <si>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</si>
  <si>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</si>
  <si>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</si>
  <si>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</si>
  <si>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</si>
  <si>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</si>
  <si>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</si>
  <si>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</si>
  <si>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</si>
  <si>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</si>
  <si>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</si>
  <si>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</si>
  <si>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</si>
  <si>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</si>
  <si>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</si>
  <si>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</si>
  <si>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</si>
  <si>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</si>
  <si>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</si>
  <si>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</si>
  <si>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</si>
  <si>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</si>
  <si>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</si>
  <si>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</si>
  <si>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</si>
  <si>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</si>
  <si>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</si>
  <si>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</si>
  <si>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</si>
  <si>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</si>
  <si>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</si>
  <si>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</si>
  <si>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</si>
  <si>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</si>
  <si>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</si>
  <si>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</si>
  <si>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</si>
  <si>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</si>
  <si>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</si>
  <si>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</si>
  <si>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</si>
  <si>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</si>
  <si>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</si>
  <si>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</si>
  <si>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</si>
  <si>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</si>
  <si>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</si>
  <si>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</si>
  <si>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</si>
  <si>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</si>
  <si>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</si>
  <si>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</si>
  <si>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</si>
  <si>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</si>
  <si>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</si>
  <si>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</si>
  <si>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</si>
  <si>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</si>
  <si>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</si>
  <si>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</si>
  <si>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</si>
  <si>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</si>
  <si>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</si>
  <si>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</si>
  <si>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</si>
  <si>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</si>
  <si>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</si>
  <si>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</si>
  <si>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</si>
  <si>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</si>
  <si>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</si>
  <si>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</si>
  <si>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</si>
  <si>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</si>
  <si>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</si>
  <si>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</si>
  <si>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</si>
  <si>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</si>
  <si>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</si>
  <si>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</si>
  <si>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</si>
  <si>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</si>
  <si>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</si>
  <si>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</si>
  <si>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</si>
  <si>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</si>
  <si>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</si>
  <si>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</si>
  <si>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</si>
  <si>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</si>
  <si>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</si>
  <si>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</si>
  <si>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</si>
  <si>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</si>
  <si>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</si>
  <si>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</si>
  <si>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</si>
  <si>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</si>
  <si>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</si>
  <si>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</si>
  <si>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</si>
  <si>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</si>
  <si>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</si>
  <si>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</si>
  <si>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</si>
  <si>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</si>
  <si>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</si>
  <si>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</si>
  <si>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</si>
  <si>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</si>
  <si>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</si>
  <si>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</si>
  <si>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</si>
  <si>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</si>
  <si>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</si>
  <si>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</si>
  <si>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</si>
  <si>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</si>
  <si>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</si>
  <si>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</si>
  <si>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</si>
  <si>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</si>
  <si>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</si>
  <si>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</si>
  <si>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</si>
  <si>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</si>
  <si>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</si>
  <si>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</si>
  <si>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</si>
  <si>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</si>
  <si>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</si>
  <si>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</si>
  <si>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</si>
  <si>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</si>
  <si>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</si>
  <si>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</si>
  <si>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</si>
  <si>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</si>
  <si>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</si>
  <si>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</si>
  <si>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</si>
  <si>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</si>
  <si>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</si>
  <si>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</si>
  <si>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</si>
  <si>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</si>
  <si>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</si>
  <si>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</si>
  <si>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</si>
  <si>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</si>
  <si>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</si>
  <si>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</si>
  <si>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</si>
  <si>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</si>
  <si>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</si>
  <si>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</si>
  <si>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</si>
  <si>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</si>
  <si>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</si>
  <si>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</si>
  <si>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</si>
  <si>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</si>
  <si>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</si>
  <si>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</si>
  <si>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</si>
  <si>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</si>
  <si>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</si>
  <si>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</si>
  <si>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</si>
  <si>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</si>
  <si>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</si>
  <si>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</si>
  <si>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</si>
  <si>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</si>
  <si>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</si>
  <si>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</si>
  <si>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</si>
  <si>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</si>
  <si>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</si>
  <si>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</si>
  <si>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</si>
  <si>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</si>
  <si>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</si>
  <si>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</si>
  <si>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</si>
  <si>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</si>
  <si>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</si>
  <si>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</si>
  <si>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</si>
  <si>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</si>
  <si>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</si>
  <si>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</si>
  <si>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</si>
  <si>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</si>
  <si>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</si>
  <si>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</si>
  <si>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</si>
  <si>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</si>
  <si>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</si>
  <si>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</si>
  <si>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</si>
  <si>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</si>
  <si>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</si>
  <si>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</si>
  <si>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</si>
  <si>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</si>
  <si>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</si>
  <si>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</si>
  <si>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</si>
  <si>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</si>
  <si>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</si>
  <si>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</si>
  <si>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</si>
  <si>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</si>
  <si>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</si>
  <si>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</si>
  <si>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</si>
  <si>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</si>
  <si>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</si>
  <si>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</si>
  <si>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</si>
  <si>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</si>
  <si>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</si>
  <si>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</si>
  <si>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</si>
  <si>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</si>
  <si>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</si>
  <si>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</si>
  <si>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</si>
  <si>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</si>
  <si>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</si>
  <si>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</si>
  <si>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</si>
  <si>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</si>
  <si>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</si>
  <si>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</si>
  <si>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</si>
  <si>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</si>
  <si>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</si>
  <si>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</si>
  <si>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</si>
  <si>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</si>
  <si>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</si>
  <si>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</si>
  <si>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</si>
  <si>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</si>
  <si>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</si>
  <si>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</si>
  <si>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</si>
  <si>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</si>
  <si>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</si>
  <si>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</si>
  <si>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</si>
  <si>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</si>
  <si>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</si>
  <si>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</si>
  <si>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</si>
  <si>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</si>
  <si>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</si>
  <si>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</si>
  <si>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</si>
  <si>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</si>
  <si>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</si>
  <si>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</si>
  <si>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</si>
  <si>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</si>
  <si>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</si>
  <si>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</si>
  <si>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</si>
  <si>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</si>
  <si>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</si>
  <si>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</si>
  <si>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</si>
  <si>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</si>
  <si>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</si>
  <si>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</si>
  <si>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</si>
  <si>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</si>
  <si>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</si>
  <si>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</si>
  <si>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</si>
  <si>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</si>
  <si>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</si>
  <si>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</si>
  <si>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</si>
  <si>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</si>
  <si>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</si>
  <si>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</si>
  <si>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</si>
  <si>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</si>
  <si>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</si>
  <si>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</si>
  <si>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</si>
  <si>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</si>
  <si>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</si>
  <si>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</si>
  <si>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</si>
  <si>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</si>
  <si>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</si>
  <si>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</si>
  <si>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</si>
  <si>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</si>
  <si>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</si>
  <si>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</si>
  <si>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</si>
  <si>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</si>
  <si>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</si>
  <si>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</si>
  <si>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</si>
  <si>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</si>
  <si>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</si>
  <si>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</si>
  <si>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</si>
  <si>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</si>
  <si>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</si>
  <si>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</si>
  <si>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</si>
  <si>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</si>
  <si>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</si>
  <si>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</si>
  <si>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</si>
  <si>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</si>
  <si>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</si>
  <si>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</si>
  <si>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</si>
  <si>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</si>
  <si>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</si>
  <si>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</si>
  <si>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</si>
  <si>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</si>
  <si>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</si>
  <si>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</si>
  <si>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</si>
  <si>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</si>
  <si>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</si>
  <si>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</si>
  <si>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</si>
  <si>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</si>
  <si>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</si>
  <si>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</si>
  <si>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</si>
  <si>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</si>
  <si>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</si>
  <si>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</si>
  <si>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</si>
  <si>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</si>
  <si>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</si>
  <si>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</si>
  <si>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</si>
  <si>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</si>
  <si>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</si>
  <si>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</si>
  <si>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</si>
  <si>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</si>
  <si>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</si>
  <si>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</si>
  <si>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</si>
  <si>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</si>
  <si>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</si>
  <si>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</si>
  <si>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</si>
  <si>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</si>
  <si>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</si>
  <si>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</si>
  <si>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</si>
  <si>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</si>
  <si>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</si>
  <si>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</si>
  <si>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</si>
  <si>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</si>
  <si>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</si>
  <si>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</si>
  <si>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</si>
  <si>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</si>
  <si>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</si>
  <si>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</si>
  <si>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</si>
  <si>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</si>
  <si>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</si>
  <si>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</si>
  <si>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</si>
  <si>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</si>
  <si>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</si>
  <si>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</si>
  <si>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</si>
  <si>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</si>
  <si>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</si>
  <si>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</si>
  <si>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</si>
  <si>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</si>
  <si>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</si>
  <si>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</si>
  <si>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</si>
  <si>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</si>
  <si>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</si>
  <si>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</si>
  <si>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</si>
  <si>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</si>
  <si>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</si>
  <si>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</si>
  <si>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</si>
  <si>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</si>
  <si>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</si>
  <si>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</si>
  <si>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</si>
  <si>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</si>
  <si>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</si>
  <si>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</si>
  <si>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</si>
  <si>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</si>
  <si>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</si>
  <si>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</si>
  <si>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</si>
  <si>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</si>
  <si>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</si>
  <si>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</si>
  <si>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</si>
  <si>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</si>
  <si>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</si>
  <si>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</si>
  <si>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</si>
  <si>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</si>
  <si>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</si>
  <si>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</si>
  <si>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</si>
  <si>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</si>
  <si>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</si>
  <si>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</si>
  <si>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</si>
  <si>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</si>
  <si>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</si>
  <si>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</si>
  <si>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</si>
  <si>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</si>
  <si>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</si>
  <si>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</si>
  <si>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</si>
  <si>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</si>
  <si>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</si>
  <si>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</si>
  <si>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</si>
  <si>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</si>
  <si>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</si>
  <si>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</si>
  <si>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</si>
  <si>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</si>
  <si>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</si>
  <si>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</si>
  <si>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</si>
  <si>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</si>
  <si>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</si>
  <si>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</si>
  <si>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</si>
  <si>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</si>
  <si>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</si>
  <si>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</si>
  <si>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</si>
  <si>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</si>
  <si>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</si>
  <si>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</si>
  <si>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</si>
  <si>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</si>
  <si>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</si>
  <si>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</si>
  <si>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</si>
  <si>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</si>
  <si>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</si>
  <si>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</si>
  <si>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</si>
  <si>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</si>
  <si>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</si>
  <si>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</si>
  <si>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</si>
  <si>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</si>
  <si>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</si>
  <si>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</si>
  <si>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</si>
  <si>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</si>
  <si>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</si>
  <si>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</si>
  <si>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</si>
  <si>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</si>
  <si>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</si>
  <si>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</si>
  <si>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</si>
  <si>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</si>
  <si>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</si>
  <si>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</si>
  <si>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</si>
  <si>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</si>
  <si>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</si>
  <si>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</si>
  <si>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</si>
  <si>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</si>
  <si>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</si>
  <si>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</si>
  <si>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</si>
  <si>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</si>
  <si>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</si>
  <si>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</si>
  <si>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</si>
  <si>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</si>
  <si>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</si>
  <si>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</si>
  <si>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</si>
  <si>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</si>
  <si>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</si>
  <si>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</si>
  <si>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</si>
  <si>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</si>
  <si>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</si>
  <si>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</si>
  <si>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</si>
  <si>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</si>
  <si>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</si>
  <si>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</si>
  <si>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</si>
  <si>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</si>
  <si>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</si>
  <si>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</si>
  <si>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</si>
  <si>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</si>
  <si>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</si>
  <si>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</si>
  <si>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</si>
  <si>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</si>
  <si>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</si>
  <si>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</si>
  <si>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</si>
  <si>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</si>
  <si>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</si>
  <si>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</si>
  <si>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</si>
  <si>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</si>
  <si>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</si>
  <si>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</si>
  <si>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</si>
  <si>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</si>
  <si>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</si>
  <si>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</si>
  <si>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</si>
  <si>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</si>
  <si>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</si>
  <si>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</si>
  <si>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</si>
  <si>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</si>
  <si>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</si>
  <si>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</si>
  <si>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</si>
  <si>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</si>
  <si>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</si>
  <si>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</si>
  <si>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</si>
  <si>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</si>
  <si>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</si>
  <si>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</si>
  <si>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</si>
  <si>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</si>
  <si>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</si>
  <si>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</si>
  <si>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</si>
  <si>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</si>
  <si>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</si>
  <si>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</si>
  <si>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</si>
  <si>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</si>
  <si>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</si>
  <si>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</si>
  <si>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</si>
  <si>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</si>
  <si>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</si>
  <si>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</si>
  <si>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</si>
  <si>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</si>
  <si>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</si>
  <si>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</si>
  <si>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</si>
  <si>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</si>
  <si>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</si>
  <si>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</si>
  <si>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</si>
  <si>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</si>
  <si>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</si>
  <si>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</si>
  <si>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</si>
  <si>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</si>
  <si>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</si>
  <si>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</si>
  <si>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</si>
  <si>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</si>
  <si>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</si>
  <si>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</si>
  <si>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</si>
  <si>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</si>
  <si>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</si>
  <si>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</si>
  <si>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</si>
  <si>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</si>
  <si>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</si>
  <si>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</si>
  <si>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</si>
  <si>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</si>
  <si>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</si>
  <si>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</si>
  <si>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</si>
  <si>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</si>
  <si>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</si>
  <si>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</si>
  <si>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</si>
  <si>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</si>
  <si>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</si>
  <si>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</si>
  <si>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</si>
  <si>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</si>
  <si>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</si>
  <si>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</si>
  <si>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</si>
  <si>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</si>
  <si>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</si>
  <si>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</si>
  <si>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</si>
  <si>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</si>
  <si>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</si>
  <si>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</si>
  <si>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</si>
  <si>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</si>
  <si>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</si>
  <si>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</si>
  <si>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</si>
  <si>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</si>
  <si>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</si>
  <si>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</si>
  <si>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</si>
  <si>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</si>
  <si>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</si>
  <si>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</si>
  <si>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</si>
  <si>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</si>
  <si>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</si>
  <si>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</si>
  <si>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</si>
  <si>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</si>
  <si>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</si>
  <si>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</si>
  <si>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</si>
  <si>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</si>
  <si>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</si>
  <si>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</si>
  <si>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</si>
  <si>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</si>
  <si>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</si>
  <si>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</si>
  <si>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</si>
  <si>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</si>
  <si>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</si>
  <si>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</si>
  <si>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</si>
  <si>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</si>
  <si>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</si>
  <si>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</si>
  <si>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</si>
  <si>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</si>
  <si>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</si>
  <si>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</si>
  <si>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</si>
  <si>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</si>
  <si>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</si>
  <si>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</si>
  <si>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</si>
  <si>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</si>
  <si>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</si>
  <si>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</si>
  <si>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</si>
  <si>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</si>
  <si>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</si>
  <si>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</si>
  <si>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</si>
  <si>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</si>
  <si>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</si>
  <si>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</si>
  <si>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</si>
  <si>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</si>
  <si>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</si>
  <si>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</si>
  <si>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</si>
  <si>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</si>
  <si>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</si>
  <si>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</si>
  <si>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</si>
  <si>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</si>
  <si>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</si>
  <si>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</si>
  <si>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</si>
  <si>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</si>
  <si>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</si>
  <si>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</si>
  <si>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</si>
  <si>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</si>
  <si>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</si>
  <si>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</si>
  <si>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</si>
  <si>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</si>
  <si>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</si>
  <si>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</si>
  <si>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</si>
  <si>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</si>
  <si>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</si>
  <si>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</si>
  <si>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</si>
  <si>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</si>
  <si>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</si>
  <si>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</si>
  <si>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</si>
  <si>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</si>
  <si>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</si>
  <si>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</si>
  <si>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</si>
  <si>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</si>
  <si>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</si>
  <si>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</si>
  <si>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</si>
  <si>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</si>
  <si>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</si>
  <si>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</si>
  <si>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</si>
  <si>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</si>
  <si>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</si>
  <si>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</si>
  <si>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</si>
  <si>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</si>
  <si>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</si>
  <si>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</si>
  <si>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</si>
  <si>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</si>
  <si>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</si>
  <si>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</si>
  <si>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</si>
  <si>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</si>
  <si>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</si>
  <si>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</si>
  <si>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</si>
  <si>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</si>
  <si>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</si>
  <si>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</si>
  <si>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</si>
  <si>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</si>
  <si>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</si>
  <si>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</si>
  <si>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</si>
  <si>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</si>
  <si>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</si>
  <si>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</si>
  <si>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</si>
  <si>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</si>
  <si>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</si>
  <si>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</si>
  <si>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</si>
  <si>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</si>
  <si>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</si>
  <si>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</si>
  <si>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</si>
  <si>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</si>
  <si>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</si>
  <si>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</si>
  <si>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</si>
  <si>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</si>
  <si>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</si>
  <si>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</si>
  <si>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</si>
  <si>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</si>
  <si>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</si>
  <si>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</si>
  <si>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</si>
  <si>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</si>
  <si>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</si>
  <si>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</si>
  <si>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</si>
  <si>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</si>
  <si>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</si>
  <si>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</si>
  <si>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</si>
  <si>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</si>
  <si>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</si>
  <si>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</si>
  <si>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</si>
  <si>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</si>
  <si>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</si>
  <si>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</si>
  <si>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</si>
  <si>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</si>
  <si>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</si>
  <si>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</si>
  <si>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</si>
  <si>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</si>
  <si>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</si>
  <si>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</si>
  <si>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</si>
  <si>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</si>
  <si>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</si>
  <si>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</si>
  <si>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</si>
  <si>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</si>
  <si>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</si>
  <si>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</si>
  <si>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</si>
  <si>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</si>
  <si>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</si>
  <si>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</si>
  <si>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</si>
  <si>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</si>
  <si>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</si>
  <si>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</si>
  <si>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</si>
  <si>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</si>
  <si>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</si>
  <si>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</si>
  <si>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</si>
  <si>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</si>
  <si>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</si>
  <si>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</si>
  <si>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</si>
  <si>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</si>
  <si>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</si>
  <si>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</si>
  <si>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</si>
  <si>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</si>
  <si>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</si>
  <si>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</si>
  <si>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</si>
  <si>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</si>
  <si>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</si>
  <si>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</si>
  <si>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</si>
  <si>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</si>
  <si>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</si>
  <si>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</si>
  <si>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</si>
  <si>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</si>
  <si>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</si>
  <si>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</si>
  <si>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</si>
  <si>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</si>
  <si>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</si>
  <si>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</si>
  <si>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</si>
  <si>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</si>
  <si>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</si>
  <si>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</si>
  <si>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</si>
  <si>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</si>
  <si>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</si>
  <si>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</si>
  <si>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</si>
  <si>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</si>
  <si>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</si>
  <si>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</si>
  <si>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</si>
  <si>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</si>
  <si>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</si>
  <si>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</si>
  <si>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</si>
  <si>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</si>
  <si>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</si>
  <si>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</si>
  <si>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</si>
  <si>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</si>
  <si>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</si>
  <si>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</si>
  <si>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</si>
  <si>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</si>
  <si>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</si>
  <si>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</si>
  <si>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</si>
  <si>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</si>
  <si>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</si>
  <si>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</si>
  <si>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</si>
  <si>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</si>
  <si>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</si>
  <si>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</si>
  <si>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</si>
  <si>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</si>
  <si>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</si>
  <si>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</si>
  <si>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</si>
  <si>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</si>
  <si>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</si>
  <si>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</si>
  <si>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</si>
  <si>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</si>
  <si>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</si>
  <si>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</si>
  <si>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</si>
  <si>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</si>
  <si>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</si>
  <si>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</si>
  <si>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</si>
  <si>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</si>
  <si>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</si>
  <si>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</si>
  <si>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</si>
  <si>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</si>
  <si>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</si>
  <si>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</si>
  <si>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</si>
  <si>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</si>
  <si>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</si>
  <si>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</si>
  <si>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</si>
  <si>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</si>
  <si>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</si>
  <si>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</si>
  <si>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</si>
  <si>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</si>
  <si>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</si>
  <si>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</si>
  <si>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</si>
  <si>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</si>
  <si>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</si>
  <si>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</si>
  <si>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</si>
  <si>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</si>
  <si>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</si>
  <si>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</si>
  <si>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</si>
  <si>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</si>
  <si>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</si>
  <si>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</si>
  <si>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</si>
  <si>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</si>
  <si>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</si>
  <si>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</si>
  <si>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</si>
  <si>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</si>
  <si>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</si>
  <si>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</si>
  <si>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</si>
  <si>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</si>
  <si>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</si>
  <si>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</si>
  <si>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</si>
  <si>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</si>
  <si>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</si>
  <si>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</si>
  <si>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</si>
  <si>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</si>
  <si>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</si>
  <si>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</si>
  <si>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</si>
  <si>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</si>
  <si>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</si>
  <si>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</si>
  <si>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</si>
  <si>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</si>
  <si>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</si>
  <si>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</si>
  <si>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</si>
  <si>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</si>
  <si>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</si>
  <si>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</si>
  <si>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</si>
  <si>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</si>
  <si>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</si>
  <si>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</si>
  <si>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</si>
  <si>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</si>
  <si>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</si>
  <si>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</si>
  <si>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</si>
  <si>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</si>
  <si>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</si>
  <si>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</si>
  <si>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</si>
  <si>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</si>
  <si>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</si>
  <si>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</si>
  <si>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</si>
  <si>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</si>
  <si>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</si>
  <si>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</si>
  <si>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</si>
  <si>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</si>
  <si>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</si>
  <si>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</si>
  <si>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</si>
  <si>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</si>
  <si>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</si>
  <si>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</si>
  <si>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</si>
  <si>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</si>
  <si>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</si>
  <si>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</si>
  <si>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</si>
  <si>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</si>
  <si>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</si>
  <si>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</si>
  <si>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</si>
  <si>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</si>
  <si>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</si>
  <si>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</si>
  <si>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</si>
  <si>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</si>
  <si>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</si>
  <si>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</si>
  <si>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</si>
  <si>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</si>
  <si>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</si>
  <si>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</si>
  <si>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</si>
  <si>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</si>
  <si>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</si>
  <si>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</si>
  <si>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</si>
  <si>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</si>
  <si>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</si>
  <si>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</si>
  <si>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</si>
  <si>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</si>
  <si>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</si>
  <si>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</si>
  <si>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</si>
  <si>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</si>
  <si>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</si>
  <si>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</si>
  <si>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</si>
  <si>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</si>
  <si>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</si>
  <si>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</si>
  <si>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</si>
  <si>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</si>
  <si>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</si>
  <si>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</si>
  <si>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</si>
  <si>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</si>
  <si>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</si>
  <si>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</si>
  <si>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</si>
  <si>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</si>
  <si>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</si>
  <si>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</si>
  <si>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</si>
  <si>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</si>
  <si>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</si>
  <si>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</si>
  <si>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</si>
  <si>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</si>
  <si>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</si>
  <si>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</si>
  <si>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</si>
  <si>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</si>
  <si>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</si>
  <si>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</si>
  <si>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</si>
  <si>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</si>
  <si>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</si>
  <si>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</si>
  <si>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</si>
  <si>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</si>
  <si>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</si>
  <si>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</si>
  <si>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</si>
  <si>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</si>
  <si>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</si>
  <si>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</si>
  <si>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</si>
  <si>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</si>
  <si>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</si>
  <si>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</si>
  <si>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</si>
  <si>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</si>
  <si>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</si>
  <si>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</si>
  <si>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</si>
  <si>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</si>
  <si>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</si>
  <si>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</si>
  <si>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</si>
  <si>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</si>
  <si>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</si>
  <si>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</si>
  <si>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</si>
  <si>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</si>
  <si>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</si>
  <si>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</si>
  <si>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</si>
  <si>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</si>
  <si>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</si>
  <si>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</si>
  <si>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</si>
  <si>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</si>
  <si>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</si>
  <si>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</si>
  <si>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</si>
  <si>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</si>
  <si>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</si>
  <si>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</si>
  <si>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</si>
  <si>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</si>
  <si>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</si>
  <si>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</si>
  <si>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</si>
  <si>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</si>
  <si>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</si>
  <si>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</si>
  <si>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</si>
  <si>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</si>
  <si>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</si>
  <si>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</si>
  <si>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</si>
  <si>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</si>
  <si>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</si>
  <si>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</si>
  <si>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</si>
  <si>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</si>
  <si>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</si>
  <si>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</si>
  <si>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</si>
  <si>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</si>
  <si>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</si>
  <si>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</si>
  <si>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</si>
  <si>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</si>
  <si>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</si>
  <si>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</si>
  <si>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</si>
  <si>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</si>
  <si>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</si>
  <si>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</si>
  <si>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</si>
  <si>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</si>
  <si>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</si>
  <si>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</si>
  <si>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</si>
  <si>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</si>
  <si>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</si>
  <si>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</si>
  <si>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</si>
  <si>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</si>
  <si>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</si>
  <si>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</si>
  <si>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</si>
  <si>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</si>
  <si>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</si>
  <si>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</si>
  <si>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</si>
  <si>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</si>
  <si>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</si>
  <si>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</si>
  <si>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</si>
  <si>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</si>
  <si>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</si>
  <si>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</si>
  <si>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</si>
  <si>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</si>
  <si>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</si>
  <si>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</si>
  <si>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</si>
  <si>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</si>
  <si>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</si>
  <si>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</si>
  <si>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</si>
  <si>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</si>
  <si>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</si>
  <si>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</si>
  <si>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</si>
  <si>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</si>
  <si>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</si>
  <si>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</si>
  <si>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</si>
  <si>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</si>
  <si>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</si>
  <si>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</si>
  <si>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</si>
  <si>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</si>
  <si>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</si>
  <si>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</si>
  <si>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</si>
  <si>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</si>
  <si>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</si>
  <si>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</si>
  <si>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</si>
  <si>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</si>
  <si>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</si>
  <si>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</si>
  <si>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</si>
  <si>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</si>
  <si>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</si>
  <si>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</si>
  <si>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</si>
  <si>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</si>
  <si>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</si>
  <si>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</si>
  <si>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</si>
  <si>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</si>
  <si>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</si>
  <si>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</si>
  <si>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</si>
  <si>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</si>
  <si>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</si>
  <si>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</si>
  <si>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</si>
  <si>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</si>
  <si>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</si>
  <si>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</si>
  <si>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</si>
  <si>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</si>
  <si>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</si>
  <si>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</si>
  <si>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</si>
  <si>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</si>
  <si>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</si>
  <si>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</si>
  <si>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</si>
  <si>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</si>
  <si>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</si>
  <si>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</si>
  <si>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</si>
  <si>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</si>
  <si>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</si>
  <si>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</si>
  <si>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</si>
  <si>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</si>
  <si>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</si>
  <si>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</si>
  <si>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</si>
  <si>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</si>
  <si>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</si>
  <si>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</si>
  <si>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</si>
  <si>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</si>
  <si>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</si>
  <si>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</si>
  <si>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</si>
  <si>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</si>
  <si>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</si>
  <si>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</si>
  <si>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</si>
  <si>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</si>
  <si>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</si>
  <si>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</si>
  <si>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</si>
  <si>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</si>
  <si>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</si>
  <si>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</si>
  <si>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</si>
  <si>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</si>
  <si>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</si>
  <si>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</si>
  <si>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</si>
  <si>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</si>
  <si>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</si>
  <si>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</si>
  <si>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</si>
  <si>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</si>
  <si>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</si>
  <si>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</si>
  <si>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</si>
  <si>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</si>
  <si>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</si>
  <si>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</si>
  <si>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</si>
  <si>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</si>
  <si>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</si>
  <si>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</si>
  <si>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</si>
  <si>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</si>
  <si>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</si>
  <si>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</si>
  <si>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</si>
  <si>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</si>
  <si>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</si>
  <si>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</si>
  <si>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</si>
  <si>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</si>
  <si>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</si>
  <si>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</si>
  <si>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</si>
  <si>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</si>
  <si>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</si>
  <si>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</si>
  <si>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</si>
  <si>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</si>
  <si>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</si>
  <si>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</si>
  <si>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</si>
  <si>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</si>
  <si>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</si>
  <si>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</si>
  <si>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</si>
  <si>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</si>
  <si>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</si>
  <si>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</si>
  <si>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</si>
  <si>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</si>
  <si>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</si>
  <si>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</si>
  <si>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</si>
  <si>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</si>
  <si>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</si>
  <si>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</si>
  <si>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</si>
  <si>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</si>
  <si>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</si>
  <si>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</si>
  <si>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</si>
  <si>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</si>
  <si>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</si>
  <si>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</si>
  <si>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</si>
  <si>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</si>
  <si>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</si>
  <si>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</si>
  <si>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</si>
  <si>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</si>
  <si>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</si>
  <si>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</si>
  <si>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</si>
  <si>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</si>
  <si>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</si>
  <si>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</si>
  <si>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</si>
  <si>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</si>
  <si>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</si>
  <si>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</si>
  <si>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</si>
  <si>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</si>
  <si>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</si>
  <si>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</si>
  <si>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</si>
  <si>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</si>
  <si>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</si>
  <si>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</si>
  <si>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</si>
  <si>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</si>
  <si>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</si>
  <si>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</si>
  <si>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</si>
  <si>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</si>
  <si>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</si>
  <si>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</si>
  <si>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</si>
  <si>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</si>
  <si>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</si>
  <si>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</si>
  <si>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</si>
  <si>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</si>
  <si>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</si>
  <si>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</si>
  <si>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</si>
  <si>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</si>
  <si>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</si>
  <si>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</si>
  <si>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</si>
  <si>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</si>
  <si>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</si>
  <si>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</si>
  <si>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</si>
  <si>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</si>
  <si>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</si>
  <si>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</si>
  <si>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</si>
  <si>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</si>
  <si>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</si>
  <si>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</si>
  <si>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</si>
  <si>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</si>
  <si>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</si>
  <si>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</si>
  <si>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</si>
  <si>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</si>
  <si>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</si>
  <si>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</si>
  <si>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</si>
  <si>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</si>
  <si>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</si>
  <si>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</si>
  <si>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</si>
  <si>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</si>
  <si>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</si>
  <si>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</si>
  <si>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</si>
  <si>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</si>
  <si>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</si>
  <si>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</si>
  <si>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</si>
  <si>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</si>
  <si>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</si>
  <si>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</si>
  <si>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</si>
  <si>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</si>
  <si>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</si>
  <si>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</si>
  <si>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</si>
  <si>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</si>
  <si>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</si>
  <si>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</si>
  <si>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</si>
  <si>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</si>
  <si>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</si>
  <si>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</si>
  <si>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</si>
  <si>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</si>
  <si>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</si>
  <si>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</si>
  <si>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</si>
  <si>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</si>
  <si>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</si>
  <si>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</si>
  <si>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</si>
  <si>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</si>
  <si>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</si>
  <si>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</si>
  <si>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</si>
  <si>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</si>
  <si>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</si>
  <si>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</si>
  <si>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</si>
  <si>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</si>
  <si>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</si>
  <si>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</si>
  <si>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</si>
  <si>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</si>
  <si>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</si>
  <si>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</si>
  <si>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</si>
  <si>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</si>
  <si>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</si>
  <si>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</si>
  <si>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</si>
  <si>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</si>
  <si>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</si>
  <si>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</si>
  <si>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</si>
  <si>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</si>
  <si>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</si>
  <si>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</si>
  <si>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</si>
  <si>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</si>
  <si>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</si>
  <si>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</si>
  <si>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</si>
  <si>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</si>
  <si>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</si>
  <si>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</si>
  <si>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</si>
  <si>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</si>
  <si>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</si>
  <si>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</si>
  <si>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</si>
  <si>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</si>
  <si>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</si>
  <si>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</si>
  <si>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</si>
  <si>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</si>
  <si>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</si>
  <si>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</si>
  <si>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</si>
  <si>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</si>
  <si>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</si>
  <si>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</si>
  <si>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</si>
  <si>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</si>
  <si>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</si>
  <si>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</si>
  <si>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</si>
  <si>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</si>
  <si>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</si>
  <si>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</si>
  <si>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</si>
  <si>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</si>
  <si>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</si>
  <si>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</si>
  <si>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</si>
  <si>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</si>
  <si>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</si>
  <si>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</si>
  <si>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</si>
  <si>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</si>
  <si>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</si>
  <si>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</si>
  <si>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</si>
  <si>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</si>
  <si>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</si>
  <si>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</si>
  <si>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</si>
  <si>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</si>
  <si>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</si>
  <si>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</si>
  <si>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</si>
  <si>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</si>
  <si>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</si>
  <si>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</si>
  <si>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</si>
  <si>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</si>
  <si>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</si>
  <si>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</si>
  <si>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</si>
  <si>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</si>
  <si>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</si>
  <si>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</si>
  <si>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</si>
  <si>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</si>
  <si>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</si>
  <si>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</si>
  <si>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</si>
  <si>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</si>
  <si>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</si>
  <si>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</si>
  <si>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</si>
  <si>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</si>
  <si>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</si>
  <si>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</si>
  <si>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</si>
  <si>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</si>
  <si>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</si>
  <si>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</si>
  <si>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</si>
  <si>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</si>
  <si>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</si>
  <si>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</si>
  <si>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</si>
  <si>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</si>
  <si>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</si>
  <si>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</si>
  <si>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</si>
  <si>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</si>
  <si>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</si>
  <si>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</si>
  <si>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</si>
  <si>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</si>
  <si>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</si>
  <si>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</si>
  <si>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</si>
  <si>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</si>
  <si>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</si>
  <si>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</si>
  <si>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</si>
  <si>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</si>
  <si>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</si>
  <si>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</si>
  <si>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</si>
  <si>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</si>
  <si>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</si>
  <si>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</si>
  <si>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</si>
  <si>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</si>
  <si>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</si>
  <si>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</si>
  <si>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</si>
  <si>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</si>
  <si>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</si>
  <si>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</si>
  <si>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</si>
  <si>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</si>
  <si>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</si>
  <si>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</si>
  <si>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</si>
  <si>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</si>
  <si>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</si>
  <si>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</si>
  <si>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</si>
  <si>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</si>
  <si>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</si>
  <si>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</si>
  <si>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</si>
  <si>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</si>
  <si>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</si>
  <si>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</si>
  <si>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</si>
  <si>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</si>
  <si>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</si>
  <si>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</si>
  <si>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</si>
  <si>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</si>
  <si>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</si>
  <si>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</si>
  <si>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</si>
  <si>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</si>
  <si>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</si>
  <si>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</si>
  <si>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</si>
  <si>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</si>
  <si>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</si>
  <si>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</si>
  <si>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</si>
  <si>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</si>
  <si>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</si>
  <si>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</si>
  <si>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</si>
  <si>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</si>
  <si>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</si>
  <si>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</si>
  <si>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</si>
  <si>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</si>
  <si>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</si>
  <si>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</si>
  <si>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</si>
  <si>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</si>
  <si>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</si>
  <si>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</si>
  <si>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</si>
  <si>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</si>
  <si>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</si>
  <si>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</si>
  <si>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</si>
  <si>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</si>
  <si>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</si>
  <si>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</si>
  <si>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</si>
  <si>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</si>
  <si>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</si>
  <si>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</si>
  <si>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</si>
  <si>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</si>
  <si>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</si>
  <si>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</si>
  <si>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</si>
  <si>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</si>
  <si>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</si>
  <si>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</si>
  <si>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</si>
  <si>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</si>
  <si>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</si>
  <si>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</si>
  <si>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</si>
  <si>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</si>
  <si>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</si>
  <si>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</si>
  <si>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</si>
  <si>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</si>
  <si>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</si>
  <si>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</si>
  <si>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</si>
  <si>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</si>
  <si>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</si>
  <si>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</si>
  <si>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</si>
  <si>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</si>
  <si>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</si>
  <si>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</si>
  <si>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</si>
  <si>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</si>
  <si>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</si>
  <si>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</si>
  <si>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</si>
  <si>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</si>
  <si>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</si>
  <si>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</si>
  <si>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</si>
  <si>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</si>
  <si>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</si>
  <si>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</si>
  <si>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</si>
  <si>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</si>
  <si>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</si>
  <si>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</si>
  <si>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</si>
  <si>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</si>
  <si>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</si>
  <si>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</si>
  <si>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</si>
  <si>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</si>
  <si>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</si>
  <si>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</si>
  <si>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</si>
  <si>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</si>
  <si>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</si>
  <si>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</si>
  <si>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</si>
  <si>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</si>
  <si>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</si>
  <si>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</si>
  <si>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</si>
  <si>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</si>
  <si>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</si>
  <si>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</si>
  <si>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</si>
  <si>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</si>
  <si>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</si>
  <si>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</si>
  <si>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</si>
  <si>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</si>
  <si>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</si>
  <si>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</si>
  <si>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</si>
  <si>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</si>
  <si>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</si>
  <si>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</si>
  <si>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</si>
  <si>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</si>
  <si>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</si>
  <si>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</si>
  <si>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</si>
  <si>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</si>
  <si>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</si>
  <si>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</si>
  <si>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</si>
  <si>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</si>
  <si>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</si>
  <si>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</si>
  <si>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</si>
  <si>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</si>
  <si>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</si>
  <si>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</si>
  <si>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</si>
  <si>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</si>
  <si>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</si>
  <si>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</si>
  <si>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</si>
  <si>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</si>
  <si>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</si>
  <si>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</si>
  <si>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</si>
  <si>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</si>
  <si>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</si>
  <si>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</si>
  <si>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</si>
  <si>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</si>
  <si>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</si>
  <si>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</si>
  <si>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</si>
  <si>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</si>
  <si>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</si>
  <si>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</si>
  <si>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</si>
  <si>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</si>
  <si>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</si>
  <si>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</si>
  <si>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</si>
  <si>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</si>
  <si>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</si>
  <si>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</si>
  <si>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</si>
  <si>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</si>
  <si>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</si>
  <si>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</si>
  <si>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</si>
  <si>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</si>
  <si>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</si>
  <si>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</si>
  <si>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</si>
  <si>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</si>
  <si>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</si>
  <si>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</si>
  <si>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</si>
  <si>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</si>
  <si>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</si>
  <si>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</si>
  <si>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</si>
  <si>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</si>
  <si>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</si>
  <si>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</si>
  <si>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</si>
  <si>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</si>
  <si>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</si>
  <si>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</si>
  <si>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</si>
  <si>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</si>
  <si>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</si>
  <si>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</si>
  <si>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</si>
  <si>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</si>
  <si>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</si>
  <si>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</si>
  <si>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</si>
  <si>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</si>
  <si>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</si>
  <si>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</si>
  <si>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</si>
  <si>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</si>
  <si>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</si>
  <si>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</si>
  <si>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</si>
  <si>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</si>
  <si>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</si>
  <si>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</si>
  <si>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</si>
  <si>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</si>
  <si>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</si>
  <si>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</si>
  <si>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</si>
  <si>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</si>
  <si>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</si>
  <si>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</si>
  <si>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</si>
  <si>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</si>
  <si>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</si>
  <si>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</si>
  <si>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</si>
  <si>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</si>
  <si>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</si>
  <si>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</si>
  <si>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</si>
  <si>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</si>
  <si>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</si>
  <si>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</si>
  <si>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</si>
  <si>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</si>
  <si>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</si>
  <si>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</si>
  <si>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</si>
  <si>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</si>
  <si>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</si>
  <si>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</si>
  <si>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</si>
  <si>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</si>
  <si>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</si>
  <si>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</si>
  <si>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</si>
  <si>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</si>
  <si>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</si>
  <si>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</si>
  <si>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</si>
  <si>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</si>
  <si>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</si>
  <si>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</si>
  <si>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</si>
  <si>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</si>
  <si>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</si>
  <si>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</si>
  <si>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</si>
  <si>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</si>
  <si>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</si>
  <si>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</si>
  <si>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</si>
  <si>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</si>
  <si>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</si>
  <si>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</si>
  <si>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</si>
  <si>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</si>
  <si>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</si>
  <si>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</si>
  <si>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</si>
  <si>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</si>
  <si>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</si>
  <si>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</si>
  <si>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</si>
  <si>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</si>
  <si>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</si>
  <si>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</si>
  <si>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</si>
  <si>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</si>
  <si>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</si>
  <si>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</si>
  <si>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</si>
  <si>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</si>
  <si>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</si>
  <si>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</si>
  <si>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</si>
  <si>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</si>
  <si>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</si>
  <si>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</si>
  <si>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</si>
  <si>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</si>
  <si>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</si>
  <si>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</si>
  <si>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</si>
  <si>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</si>
  <si>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</si>
  <si>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</si>
  <si>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</si>
  <si>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</si>
  <si>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</si>
  <si>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</si>
  <si>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</si>
  <si>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</si>
  <si>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</si>
  <si>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</si>
  <si>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</si>
  <si>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</si>
  <si>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</si>
  <si>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</si>
  <si>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</si>
  <si>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</si>
  <si>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</si>
  <si>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</si>
  <si>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</si>
  <si>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</si>
  <si>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</si>
  <si>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</si>
  <si>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</si>
  <si>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</si>
  <si>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</si>
  <si>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</si>
  <si>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</si>
  <si>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</si>
  <si>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</si>
  <si>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</si>
  <si>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</si>
  <si>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</si>
  <si>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</si>
  <si>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</si>
  <si>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</si>
  <si>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</si>
  <si>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</si>
  <si>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</si>
  <si>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</si>
  <si>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</si>
  <si>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</si>
  <si>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</si>
  <si>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</si>
  <si>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</si>
  <si>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</si>
  <si>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</si>
  <si>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</si>
  <si>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</si>
  <si>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</si>
  <si>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</si>
  <si>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</si>
  <si>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</si>
  <si>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</si>
  <si>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</si>
  <si>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</si>
  <si>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</si>
  <si>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</si>
  <si>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</si>
  <si>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</si>
  <si>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</si>
  <si>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</si>
  <si>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</si>
  <si>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</si>
  <si>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</si>
  <si>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</si>
  <si>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</si>
  <si>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</si>
  <si>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</si>
  <si>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</si>
  <si>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</si>
  <si>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</si>
  <si>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</si>
  <si>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</si>
  <si>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</si>
  <si>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</si>
  <si>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</si>
  <si>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</si>
  <si>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</si>
  <si>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</si>
  <si>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</si>
  <si>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</si>
  <si>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</si>
  <si>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</si>
  <si>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</si>
  <si>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</si>
  <si>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</si>
  <si>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</si>
  <si>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</si>
  <si>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</si>
  <si>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</si>
  <si>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</si>
  <si>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</si>
  <si>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</si>
  <si>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</si>
  <si>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</si>
  <si>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</si>
  <si>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</si>
  <si>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</si>
  <si>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</si>
  <si>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</si>
  <si>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</si>
  <si>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</si>
  <si>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</si>
  <si>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</si>
  <si>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</si>
  <si>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</si>
  <si>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</si>
  <si>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</si>
  <si>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</si>
  <si>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</si>
  <si>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</si>
  <si>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</si>
  <si>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</si>
  <si>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</si>
  <si>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</si>
  <si>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</si>
  <si>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</si>
  <si>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</si>
  <si>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</si>
  <si>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</si>
  <si>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</si>
  <si>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</si>
  <si>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</si>
  <si>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</si>
  <si>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</si>
  <si>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</si>
  <si>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</si>
  <si>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</si>
  <si>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</si>
  <si>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</si>
  <si>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</si>
  <si>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</si>
  <si>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</si>
  <si>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</si>
  <si>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</si>
  <si>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</si>
  <si>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</si>
  <si>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</si>
  <si>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</si>
  <si>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</si>
  <si>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</si>
  <si>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</si>
  <si>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</si>
  <si>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</si>
  <si>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</si>
  <si>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</si>
  <si>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</si>
  <si>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</si>
  <si>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</si>
  <si>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</si>
  <si>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</si>
  <si>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</si>
  <si>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</si>
  <si>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</si>
  <si>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</si>
  <si>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</si>
  <si>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</si>
  <si>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</si>
  <si>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</si>
  <si>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</si>
  <si>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</si>
  <si>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</si>
  <si>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</si>
  <si>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</si>
  <si>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</si>
  <si>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</si>
  <si>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</si>
  <si>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</si>
  <si>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</si>
  <si>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</si>
  <si>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</si>
  <si>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</si>
  <si>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</si>
  <si>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</si>
  <si>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</si>
  <si>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</si>
  <si>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</si>
  <si>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</si>
  <si>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</si>
  <si>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</si>
  <si>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</si>
  <si>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</si>
  <si>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</si>
  <si>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</si>
  <si>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</si>
  <si>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</si>
  <si>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</si>
  <si>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</si>
  <si>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</si>
  <si>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</si>
  <si>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</si>
  <si>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</si>
  <si>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</si>
  <si>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</si>
  <si>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</si>
  <si>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</si>
  <si>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</si>
  <si>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</si>
  <si>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</si>
  <si>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</si>
  <si>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</si>
  <si>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</si>
  <si>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</si>
  <si>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</si>
  <si>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</si>
  <si>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</si>
  <si>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</si>
  <si>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</si>
  <si>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</si>
  <si>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</si>
  <si>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</si>
  <si>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</si>
  <si>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</si>
  <si>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</si>
  <si>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</si>
  <si>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</si>
  <si>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</si>
  <si>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</si>
  <si>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</si>
  <si>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</si>
  <si>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</si>
  <si>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</si>
  <si>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</si>
  <si>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</si>
  <si>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</si>
  <si>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</si>
  <si>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</si>
  <si>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</si>
  <si>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</si>
  <si>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</si>
  <si>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</si>
  <si>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</si>
  <si>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</si>
  <si>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</si>
  <si>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</si>
  <si>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</si>
  <si>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</si>
  <si>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</si>
  <si>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</si>
  <si>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</si>
  <si>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</si>
  <si>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</si>
  <si>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</si>
  <si>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</si>
  <si>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</si>
  <si>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</si>
  <si>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</si>
  <si>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</si>
  <si>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</si>
  <si>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</si>
  <si>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</si>
  <si>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</si>
  <si>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</si>
  <si>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</si>
  <si>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</si>
  <si>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</si>
  <si>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</si>
  <si>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</si>
  <si>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</si>
  <si>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</si>
  <si>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</si>
  <si>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</si>
  <si>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</si>
  <si>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</si>
  <si>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</si>
  <si>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</si>
  <si>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</si>
  <si>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</si>
  <si>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</si>
  <si>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</si>
  <si>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</si>
  <si>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</si>
  <si>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</si>
  <si>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</si>
  <si>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</si>
  <si>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</si>
  <si>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</si>
  <si>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</si>
  <si>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</si>
  <si>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</si>
  <si>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</si>
  <si>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</si>
  <si>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</si>
  <si>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</si>
  <si>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</si>
  <si>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</si>
  <si>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</si>
  <si>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</si>
  <si>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</si>
  <si>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</si>
  <si>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</si>
  <si>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</si>
  <si>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</si>
  <si>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</si>
  <si>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</si>
  <si>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</si>
  <si>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</si>
  <si>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</si>
  <si>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</si>
  <si>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</si>
  <si>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</si>
  <si>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</si>
  <si>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</si>
  <si>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</si>
  <si>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</si>
  <si>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</si>
  <si>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</si>
  <si>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</si>
  <si>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</si>
  <si>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</si>
  <si>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</si>
  <si>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</si>
  <si>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</si>
  <si>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</si>
  <si>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</si>
  <si>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</si>
  <si>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</si>
  <si>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</si>
  <si>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</si>
  <si>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</si>
  <si>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</si>
  <si>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</si>
  <si>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</si>
  <si>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</si>
  <si>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</si>
  <si>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</si>
  <si>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</si>
  <si>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</si>
  <si>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</si>
  <si>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</si>
  <si>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</si>
  <si>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</si>
  <si>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</si>
  <si>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</si>
  <si>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</si>
  <si>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</si>
  <si>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</si>
  <si>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</si>
  <si>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</si>
  <si>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</si>
  <si>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</si>
  <si>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</si>
  <si>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</si>
  <si>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</si>
  <si>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</si>
  <si>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</si>
  <si>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</si>
  <si>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</si>
  <si>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</si>
  <si>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</si>
  <si>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</si>
  <si>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</si>
  <si>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</si>
  <si>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</si>
  <si>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</si>
  <si>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</si>
  <si>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</si>
  <si>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</si>
  <si>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</si>
  <si>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</si>
  <si>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</si>
  <si>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</si>
  <si>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</si>
  <si>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</si>
  <si>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</si>
  <si>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</si>
  <si>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</si>
  <si>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</si>
  <si>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</si>
  <si>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</si>
  <si>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</si>
  <si>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</si>
  <si>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</si>
  <si>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</si>
  <si>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</si>
  <si>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</si>
  <si>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</si>
  <si>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</si>
  <si>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</si>
  <si>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</si>
  <si>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</si>
  <si>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</si>
  <si>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</si>
  <si>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</si>
  <si>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</si>
  <si>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</si>
  <si>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</si>
  <si>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</si>
  <si>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</si>
  <si>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</si>
  <si>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</si>
  <si>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</si>
  <si>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</si>
  <si>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</si>
  <si>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</si>
  <si>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</si>
  <si>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</si>
  <si>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</si>
  <si>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</si>
  <si>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</si>
  <si>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</si>
  <si>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</si>
  <si>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</si>
  <si>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</si>
  <si>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</si>
  <si>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</si>
  <si>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</si>
  <si>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</si>
  <si>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</si>
  <si>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</si>
  <si>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</si>
  <si>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</si>
  <si>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</si>
  <si>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</si>
  <si>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</si>
  <si>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</si>
  <si>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</si>
  <si>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</si>
  <si>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</si>
  <si>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</si>
  <si>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</si>
  <si>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</si>
  <si>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</si>
  <si>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</si>
  <si>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</si>
  <si>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</si>
  <si>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</si>
  <si>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</si>
  <si>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</si>
  <si>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</si>
  <si>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</si>
  <si>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</si>
  <si>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</si>
  <si>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</si>
  <si>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</si>
  <si>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</si>
  <si>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</si>
  <si>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</si>
  <si>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</si>
  <si>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</si>
  <si>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</si>
  <si>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</si>
  <si>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</si>
  <si>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</si>
  <si>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</si>
  <si>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</si>
  <si>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</si>
  <si>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</si>
  <si>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</si>
  <si>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</si>
  <si>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</si>
  <si>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</si>
  <si>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</si>
  <si>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</si>
  <si>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</si>
  <si>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</si>
  <si>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</si>
  <si>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</si>
  <si>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</si>
  <si>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</si>
  <si>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</si>
  <si>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</si>
  <si>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</si>
  <si>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</si>
  <si>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</si>
  <si>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</si>
  <si>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</si>
  <si>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</si>
  <si>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</si>
  <si>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</si>
  <si>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</si>
  <si>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</si>
  <si>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</si>
  <si>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</si>
  <si>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</si>
  <si>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</si>
  <si>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</si>
  <si>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</si>
  <si>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</si>
  <si>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</si>
  <si>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</si>
  <si>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</si>
  <si>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</si>
  <si>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</si>
  <si>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</si>
  <si>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</si>
  <si>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</si>
  <si>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</si>
  <si>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</si>
  <si>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</si>
  <si>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</si>
  <si>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</si>
  <si>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</si>
  <si>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</si>
  <si>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</si>
  <si>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</si>
  <si>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</si>
  <si>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</si>
  <si>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</si>
  <si>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</si>
  <si>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</si>
  <si>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</si>
  <si>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</si>
  <si>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</si>
  <si>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</si>
  <si>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</si>
  <si>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</si>
  <si>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</si>
  <si>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</si>
  <si>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</si>
  <si>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</si>
  <si>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</si>
  <si>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</si>
  <si>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</si>
  <si>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</si>
  <si>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</si>
  <si>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</si>
  <si>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</si>
  <si>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</si>
  <si>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</si>
  <si>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</si>
  <si>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</si>
  <si>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</si>
  <si>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</si>
  <si>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</si>
  <si>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</si>
  <si>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</si>
  <si>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</si>
  <si>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</si>
  <si>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</si>
  <si>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</si>
  <si>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</si>
  <si>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</si>
  <si>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</si>
  <si>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</si>
  <si>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</si>
  <si>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</si>
  <si>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</si>
  <si>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</si>
  <si>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</si>
  <si>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</si>
  <si>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</si>
  <si>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</si>
  <si>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</si>
  <si>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</si>
  <si>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</si>
  <si>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</si>
  <si>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</si>
  <si>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</si>
  <si>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</si>
  <si>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</si>
  <si>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</si>
  <si>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</si>
  <si>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</si>
  <si>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</si>
  <si>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</si>
  <si>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</si>
  <si>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</si>
  <si>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</si>
  <si>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</si>
  <si>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</si>
  <si>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</si>
  <si>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</si>
  <si>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</si>
  <si>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</si>
  <si>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</si>
  <si>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</si>
  <si>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</si>
  <si>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</si>
  <si>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</si>
  <si>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</si>
  <si>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</si>
  <si>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</si>
  <si>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</si>
  <si>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</si>
  <si>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</si>
  <si>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</si>
  <si>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</si>
  <si>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</si>
  <si>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</si>
  <si>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</si>
  <si>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</si>
  <si>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</si>
  <si>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</si>
  <si>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</si>
  <si>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</si>
  <si>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</si>
  <si>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</si>
  <si>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</si>
  <si>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</si>
  <si>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</si>
  <si>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</si>
  <si>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</si>
  <si>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</si>
  <si>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</si>
  <si>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</si>
  <si>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</si>
  <si>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</si>
  <si>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</si>
  <si>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</si>
  <si>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</si>
  <si>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</si>
  <si>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</si>
  <si>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</si>
  <si>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</si>
  <si>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</si>
  <si>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</si>
  <si>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</si>
  <si>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</si>
  <si>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</si>
  <si>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</si>
  <si>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</si>
  <si>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</si>
  <si>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</si>
  <si>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</si>
  <si>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</si>
  <si>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</si>
  <si>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</si>
  <si>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</si>
  <si>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</si>
  <si>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</si>
  <si>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</si>
  <si>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</si>
  <si>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</si>
  <si>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</si>
  <si>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</si>
  <si>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</si>
  <si>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</si>
  <si>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</si>
  <si>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</si>
  <si>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</si>
  <si>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</si>
  <si>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</si>
  <si>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</si>
  <si>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</si>
  <si>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</si>
  <si>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</si>
  <si>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</si>
  <si>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</si>
  <si>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</si>
  <si>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</si>
  <si>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</si>
  <si>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</si>
  <si>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</si>
  <si>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</si>
  <si>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</si>
  <si>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</si>
  <si>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</si>
  <si>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</si>
  <si>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</si>
  <si>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</si>
  <si>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</si>
  <si>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</si>
  <si>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</si>
  <si>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</si>
  <si>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</si>
  <si>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</si>
  <si>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</si>
  <si>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</si>
  <si>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</si>
  <si>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</si>
  <si>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</si>
  <si>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</si>
  <si>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</si>
  <si>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</si>
  <si>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</si>
  <si>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</si>
  <si>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</si>
  <si>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</si>
  <si>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</si>
  <si>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</si>
  <si>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</si>
  <si>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</si>
  <si>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</si>
  <si>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</si>
  <si>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</si>
  <si>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</si>
  <si>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</si>
  <si>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</si>
  <si>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</si>
  <si>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</si>
  <si>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</si>
  <si>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</si>
  <si>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</si>
  <si>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</si>
  <si>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</si>
  <si>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</si>
  <si>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</si>
  <si>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</si>
  <si>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</si>
  <si>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</si>
  <si>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</si>
  <si>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</si>
  <si>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</si>
  <si>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</si>
  <si>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</si>
  <si>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</si>
  <si>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</si>
  <si>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</si>
  <si>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</si>
  <si>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</si>
  <si>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</si>
  <si>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</si>
  <si>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</si>
  <si>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</si>
  <si>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</si>
  <si>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</si>
  <si>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</si>
  <si>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</si>
  <si>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</si>
  <si>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</si>
  <si>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</si>
  <si>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</si>
  <si>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</si>
  <si>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</si>
  <si>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</si>
  <si>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</si>
  <si>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</si>
  <si>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</si>
  <si>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</si>
  <si>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</si>
  <si>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</si>
  <si>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</si>
  <si>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</si>
  <si>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</si>
  <si>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</si>
  <si>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</si>
  <si>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</si>
  <si>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</si>
  <si>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</si>
  <si>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</si>
  <si>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</si>
  <si>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</si>
  <si>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</si>
  <si>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</si>
  <si>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</si>
  <si>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</si>
  <si>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</si>
  <si>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</si>
  <si>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</si>
  <si>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</si>
  <si>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</si>
  <si>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</si>
  <si>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</si>
  <si>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</si>
  <si>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</si>
  <si>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</si>
  <si>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</si>
  <si>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</si>
  <si>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</si>
  <si>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</si>
  <si>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</si>
  <si>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</si>
  <si>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</si>
  <si>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</si>
  <si>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</si>
  <si>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</si>
  <si>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</si>
  <si>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</si>
  <si>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</si>
  <si>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</si>
  <si>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</si>
  <si>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</si>
  <si>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</si>
  <si>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</si>
  <si>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</si>
  <si>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</si>
  <si>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</si>
  <si>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</si>
  <si>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</si>
  <si>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</si>
  <si>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</si>
  <si>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</si>
  <si>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</si>
  <si>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</si>
  <si>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</si>
  <si>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</si>
  <si>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</si>
  <si>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</si>
  <si>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</si>
  <si>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</si>
  <si>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</si>
  <si>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</si>
  <si>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</si>
  <si>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</si>
  <si>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</si>
  <si>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</si>
  <si>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</si>
  <si>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</si>
  <si>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</si>
  <si>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</si>
  <si>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</si>
  <si>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</si>
  <si>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</si>
  <si>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</si>
  <si>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</si>
  <si>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</si>
  <si>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</si>
  <si>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</si>
  <si>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</si>
  <si>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</si>
  <si>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</si>
  <si>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</si>
  <si>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</si>
  <si>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</si>
  <si>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</si>
  <si>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</si>
  <si>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</si>
  <si>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</si>
  <si>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</si>
  <si>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</si>
  <si>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</si>
  <si>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</si>
  <si>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</si>
  <si>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</si>
  <si>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</si>
  <si>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</si>
  <si>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</si>
  <si>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</si>
  <si>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</si>
  <si>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</si>
  <si>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</si>
  <si>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</si>
  <si>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</si>
  <si>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</si>
  <si>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</si>
  <si>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</si>
  <si>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</si>
  <si>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</si>
  <si>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</si>
  <si>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</si>
  <si>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</si>
  <si>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</si>
  <si>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</si>
  <si>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</si>
  <si>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</si>
  <si>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</si>
  <si>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</si>
  <si>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</si>
  <si>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</si>
  <si>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</si>
  <si>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</si>
  <si>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</si>
  <si>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</si>
  <si>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</si>
  <si>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</si>
  <si>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</si>
  <si>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</si>
  <si>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</si>
  <si>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</si>
  <si>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</si>
  <si>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</si>
  <si>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</si>
  <si>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</si>
  <si>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</si>
  <si>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</si>
  <si>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</si>
  <si>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</si>
  <si>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</si>
  <si>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</si>
  <si>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</si>
  <si>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</si>
  <si>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</si>
  <si>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</si>
  <si>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</si>
  <si>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</si>
  <si>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</si>
  <si>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</si>
  <si>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</si>
  <si>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</si>
  <si>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</si>
  <si>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</si>
  <si>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</si>
  <si>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</si>
  <si>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</si>
  <si>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</si>
  <si>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</si>
  <si>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</si>
  <si>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</si>
  <si>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</si>
  <si>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</si>
  <si>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</si>
  <si>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</si>
  <si>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</si>
  <si>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</si>
  <si>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</si>
  <si>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</si>
  <si>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</si>
  <si>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</si>
  <si>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</si>
  <si>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</si>
  <si>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</si>
  <si>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</si>
  <si>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</si>
  <si>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</si>
  <si>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</si>
  <si>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</si>
  <si>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</si>
  <si>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</si>
  <si>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</si>
  <si>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</si>
  <si>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</si>
  <si>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</si>
  <si>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</si>
  <si>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</si>
  <si>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</si>
  <si>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</si>
  <si>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</si>
  <si>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</si>
  <si>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</si>
  <si>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</si>
  <si>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</si>
  <si>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</si>
  <si>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</si>
  <si>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</si>
  <si>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</si>
  <si>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</si>
  <si>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</si>
  <si>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</si>
  <si>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</si>
  <si>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</si>
  <si>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</si>
  <si>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</si>
  <si>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</si>
  <si>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</si>
  <si>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</si>
  <si>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</si>
  <si>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</si>
  <si>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</si>
  <si>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</si>
  <si>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</si>
  <si>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</si>
  <si>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</si>
  <si>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</si>
  <si>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</si>
  <si>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</si>
  <si>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</si>
  <si>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</si>
  <si>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</si>
  <si>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</si>
  <si>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</si>
  <si>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</si>
  <si>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</si>
  <si>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</si>
  <si>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</si>
  <si>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</si>
  <si>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</si>
  <si>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</si>
  <si>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</si>
  <si>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</si>
  <si>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</si>
  <si>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</si>
  <si>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</si>
  <si>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</si>
  <si>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</si>
  <si>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</si>
  <si>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</si>
  <si>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</si>
  <si>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</si>
  <si>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</si>
  <si>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</si>
  <si>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</si>
  <si>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</si>
  <si>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</si>
  <si>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</si>
  <si>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</si>
  <si>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</si>
  <si>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</si>
  <si>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</si>
  <si>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</si>
  <si>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</si>
  <si>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</si>
  <si>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</si>
  <si>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</si>
  <si>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</si>
  <si>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</si>
  <si>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</si>
  <si>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</si>
  <si>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</si>
  <si>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</si>
  <si>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</si>
  <si>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</si>
  <si>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</si>
  <si>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</si>
  <si>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</si>
  <si>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</si>
  <si>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</si>
  <si>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</si>
  <si>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</si>
  <si>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</si>
  <si>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</si>
  <si>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</si>
  <si>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</si>
  <si>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</si>
  <si>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</si>
  <si>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</si>
  <si>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</si>
  <si>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</si>
  <si>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</si>
  <si>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</si>
  <si>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</si>
  <si>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</si>
  <si>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</si>
  <si>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</si>
  <si>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</si>
  <si>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</si>
  <si>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</si>
  <si>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</si>
  <si>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</si>
  <si>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</si>
  <si>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</si>
  <si>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</si>
  <si>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</si>
  <si>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</si>
  <si>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</si>
  <si>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</si>
  <si>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</si>
  <si>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</si>
  <si>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</si>
  <si>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</si>
  <si>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</si>
  <si>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</si>
  <si>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</si>
  <si>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</si>
  <si>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</si>
  <si>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</si>
  <si>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</si>
  <si>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</si>
  <si>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</si>
  <si>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</si>
  <si>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</si>
  <si>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</si>
  <si>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</si>
  <si>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</si>
  <si>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</si>
  <si>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</si>
  <si>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</si>
  <si>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</si>
  <si>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</si>
  <si>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</si>
  <si>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</si>
  <si>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</si>
  <si>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</si>
  <si>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</si>
  <si>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</si>
  <si>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</si>
  <si>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</si>
  <si>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</si>
  <si>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</si>
  <si>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</si>
  <si>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</si>
  <si>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</si>
  <si>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</si>
  <si>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</si>
  <si>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</si>
  <si>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</si>
  <si>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</si>
  <si>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</si>
  <si>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</si>
  <si>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</si>
  <si>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</si>
  <si>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</si>
  <si>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</si>
  <si>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</si>
  <si>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</si>
  <si>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</si>
  <si>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</si>
  <si>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</si>
  <si>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</si>
  <si>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</si>
  <si>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</si>
  <si>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</si>
  <si>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</si>
  <si>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</si>
  <si>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</si>
  <si>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</si>
  <si>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</si>
  <si>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</si>
  <si>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</si>
  <si>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</si>
  <si>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</si>
  <si>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</si>
  <si>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</si>
  <si>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</si>
  <si>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</si>
  <si>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</si>
  <si>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</si>
  <si>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</si>
  <si>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</si>
  <si>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</si>
  <si>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</si>
  <si>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</si>
  <si>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</si>
  <si>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</si>
  <si>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</si>
  <si>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</si>
  <si>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</si>
  <si>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</si>
  <si>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</si>
  <si>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</si>
  <si>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</si>
  <si>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</si>
  <si>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</si>
  <si>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</si>
  <si>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</si>
  <si>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</si>
  <si>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</si>
  <si>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</si>
  <si>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</si>
  <si>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</si>
  <si>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</si>
  <si>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</si>
  <si>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</si>
  <si>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</si>
  <si>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</si>
  <si>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</si>
  <si>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</si>
  <si>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</si>
  <si>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</si>
  <si>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</si>
  <si>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</si>
  <si>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</si>
  <si>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</si>
  <si>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</si>
  <si>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</si>
  <si>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</si>
  <si>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</si>
  <si>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</si>
  <si>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</si>
  <si>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</si>
  <si>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</si>
  <si>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</si>
  <si>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</si>
  <si>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</si>
  <si>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</si>
  <si>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</si>
  <si>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</si>
  <si>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</si>
  <si>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</si>
  <si>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</si>
  <si>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</si>
  <si>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</si>
  <si>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</si>
  <si>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</si>
  <si>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</si>
  <si>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</si>
  <si>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</si>
  <si>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</si>
  <si>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</si>
  <si>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</si>
  <si>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</si>
  <si>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</si>
  <si>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</si>
  <si>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</si>
  <si>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</si>
  <si>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</si>
  <si>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</si>
  <si>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</si>
  <si>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</si>
  <si>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</si>
  <si>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</si>
  <si>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</si>
  <si>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</si>
  <si>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</si>
  <si>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</si>
  <si>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</si>
  <si>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</si>
  <si>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</si>
  <si>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</si>
  <si>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</si>
  <si>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</si>
  <si>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</si>
  <si>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</si>
  <si>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</si>
  <si>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</si>
  <si>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</si>
  <si>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</si>
  <si>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</si>
  <si>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</si>
  <si>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</si>
  <si>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</si>
  <si>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</si>
  <si>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</si>
  <si>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</si>
  <si>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</si>
  <si>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</si>
  <si>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</si>
  <si>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</si>
  <si>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</si>
  <si>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</si>
  <si>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</si>
  <si>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</si>
  <si>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</si>
  <si>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</si>
  <si>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</si>
  <si>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</si>
  <si>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</si>
  <si>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</si>
  <si>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</si>
  <si>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</si>
  <si>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</si>
  <si>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</si>
  <si>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</si>
  <si>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</si>
  <si>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</si>
  <si>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</si>
  <si>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</si>
  <si>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</si>
  <si>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</si>
  <si>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</si>
  <si>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</si>
  <si>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</si>
  <si>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</si>
  <si>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</si>
  <si>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</si>
  <si>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</si>
  <si>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</si>
  <si>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</si>
  <si>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</si>
  <si>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</si>
  <si>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</si>
  <si>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</si>
  <si>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</si>
  <si>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</si>
  <si>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</si>
  <si>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</si>
  <si>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</si>
  <si>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</si>
  <si>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</si>
  <si>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</si>
  <si>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</si>
  <si>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</si>
  <si>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</si>
  <si>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</si>
  <si>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</si>
  <si>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</si>
  <si>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</si>
  <si>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</si>
  <si>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</si>
  <si>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</si>
  <si>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</si>
  <si>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</si>
  <si>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</si>
  <si>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</si>
  <si>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</si>
  <si>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</si>
  <si>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</si>
  <si>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</si>
  <si>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</si>
  <si>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</si>
  <si>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</si>
  <si>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</si>
  <si>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</si>
  <si>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</si>
  <si>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</si>
  <si>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</si>
  <si>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</si>
  <si>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</si>
  <si>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</si>
  <si>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</si>
  <si>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</si>
  <si>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</si>
  <si>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</si>
  <si>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</si>
  <si>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</si>
  <si>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</si>
  <si>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</si>
  <si>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</si>
  <si>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</si>
  <si>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</si>
  <si>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</si>
  <si>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</si>
  <si>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</si>
  <si>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</si>
  <si>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</si>
  <si>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</si>
  <si>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</si>
  <si>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</si>
  <si>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</si>
  <si>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</si>
  <si>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</si>
  <si>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</si>
  <si>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</si>
  <si>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</si>
  <si>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</si>
  <si>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</si>
  <si>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</si>
  <si>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</si>
  <si>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</si>
  <si>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</si>
  <si>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</si>
  <si>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</si>
  <si>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</si>
  <si>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</si>
  <si>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</si>
  <si>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</si>
  <si>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</si>
  <si>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</si>
  <si>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</si>
  <si>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</si>
  <si>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</si>
  <si>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</si>
  <si>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</si>
  <si>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</si>
  <si>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</si>
  <si>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</si>
  <si>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</si>
  <si>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</si>
  <si>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</si>
  <si>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</si>
  <si>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</si>
  <si>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</si>
  <si>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</si>
  <si>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</si>
  <si>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</si>
  <si>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</si>
  <si>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</si>
  <si>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</si>
  <si>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</si>
  <si>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</si>
  <si>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</si>
  <si>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</si>
  <si>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</si>
  <si>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</si>
  <si>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</si>
  <si>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</si>
  <si>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</si>
  <si>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</si>
  <si>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</si>
  <si>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</si>
  <si>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</si>
  <si>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</si>
  <si>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</si>
  <si>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</si>
  <si>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</si>
  <si>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</si>
  <si>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</si>
  <si>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</si>
  <si>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</si>
  <si>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</si>
  <si>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</si>
  <si>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</si>
  <si>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</si>
  <si>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</si>
  <si>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</si>
  <si>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</si>
  <si>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</si>
  <si>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</si>
  <si>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</si>
  <si>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</si>
  <si>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</si>
  <si>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</si>
  <si>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</si>
  <si>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</si>
  <si>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</si>
  <si>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</si>
  <si>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</si>
  <si>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</si>
  <si>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</si>
  <si>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</si>
  <si>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</si>
  <si>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</si>
  <si>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</si>
  <si>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</si>
  <si>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</si>
  <si>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</si>
  <si>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</si>
  <si>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</si>
  <si>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</si>
  <si>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</si>
  <si>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</si>
  <si>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</si>
  <si>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</si>
  <si>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</si>
  <si>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</si>
  <si>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</si>
  <si>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</si>
  <si>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</si>
  <si>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</si>
  <si>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</si>
  <si>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</si>
  <si>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</si>
  <si>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</si>
  <si>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</si>
  <si>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</si>
  <si>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</si>
  <si>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</si>
  <si>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</si>
  <si>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</si>
  <si>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</si>
  <si>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</si>
  <si>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</si>
  <si>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</si>
  <si>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</si>
  <si>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</si>
  <si>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</si>
  <si>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</si>
  <si>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</si>
  <si>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</si>
  <si>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</si>
  <si>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</si>
  <si>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</si>
  <si>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</si>
  <si>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</si>
  <si>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</si>
  <si>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</si>
  <si>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</si>
  <si>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</si>
  <si>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</si>
  <si>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</si>
  <si>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</si>
  <si>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</si>
  <si>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</si>
  <si>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</si>
  <si>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</si>
  <si>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</si>
  <si>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</si>
  <si>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</si>
  <si>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</si>
  <si>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</si>
  <si>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</si>
  <si>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</si>
  <si>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</si>
  <si>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</si>
  <si>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</si>
  <si>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</si>
  <si>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</si>
  <si>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</si>
  <si>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</si>
  <si>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</si>
  <si>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</si>
  <si>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</si>
  <si>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</si>
  <si>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</si>
  <si>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</si>
  <si>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</si>
  <si>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</si>
  <si>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</si>
  <si>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</si>
  <si>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</si>
  <si>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</si>
  <si>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</si>
  <si>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</si>
  <si>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</si>
  <si>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</si>
  <si>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</si>
  <si>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</si>
  <si>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</si>
  <si>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</si>
  <si>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</si>
  <si>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</si>
  <si>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</si>
  <si>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</si>
  <si>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</si>
  <si>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</si>
  <si>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</si>
  <si>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</si>
  <si>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</si>
  <si>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</si>
  <si>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</si>
  <si>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</si>
  <si>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</si>
  <si>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</si>
  <si>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</si>
  <si>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</si>
  <si>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</si>
  <si>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</si>
  <si>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</si>
  <si>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</si>
  <si>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</si>
  <si>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</si>
  <si>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</si>
  <si>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</si>
  <si>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</si>
  <si>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</si>
  <si>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</si>
  <si>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</si>
  <si>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</si>
  <si>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</si>
  <si>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</si>
  <si>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</si>
  <si>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</si>
  <si>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</si>
  <si>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</si>
  <si>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</si>
  <si>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</si>
  <si>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</si>
  <si>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</si>
  <si>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</si>
  <si>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</si>
  <si>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</si>
  <si>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</si>
  <si>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</si>
  <si>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</si>
  <si>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</si>
  <si>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</si>
  <si>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</si>
  <si>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</si>
  <si>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</si>
  <si>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</si>
  <si>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</si>
  <si>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</si>
  <si>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</si>
  <si>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</si>
  <si>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</si>
  <si>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</si>
  <si>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</si>
  <si>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</si>
  <si>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</si>
  <si>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</si>
  <si>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</si>
  <si>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</si>
  <si>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</si>
  <si>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</si>
  <si>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</si>
  <si>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</si>
  <si>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</si>
  <si>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</si>
  <si>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</si>
  <si>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</si>
  <si>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</si>
  <si>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</si>
  <si>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</si>
  <si>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</si>
  <si>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</si>
  <si>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</si>
  <si>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</si>
  <si>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</si>
  <si>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</si>
  <si>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</si>
  <si>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</si>
  <si>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</si>
  <si>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</si>
  <si>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</si>
  <si>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</si>
  <si>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</si>
  <si>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</si>
  <si>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</si>
  <si>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</si>
  <si>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</si>
  <si>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</si>
  <si>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</si>
  <si>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</si>
  <si>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</si>
  <si>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</si>
  <si>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</si>
  <si>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</si>
  <si>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</si>
  <si>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</si>
  <si>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</si>
  <si>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</si>
  <si>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</si>
  <si>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</si>
  <si>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</si>
  <si>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</si>
  <si>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</si>
  <si>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</si>
  <si>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</si>
  <si>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</si>
  <si>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</si>
  <si>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</si>
  <si>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</si>
  <si>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</si>
  <si>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</si>
  <si>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</si>
  <si>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</si>
  <si>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</si>
  <si>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</si>
  <si>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</si>
  <si>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</si>
  <si>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</si>
  <si>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</si>
  <si>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</si>
  <si>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</si>
  <si>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</si>
  <si>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</si>
  <si>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</si>
  <si>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</si>
  <si>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</si>
  <si>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</si>
  <si>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</si>
  <si>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</si>
  <si>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</si>
  <si>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</si>
  <si>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</si>
  <si>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</si>
  <si>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</si>
  <si>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</si>
  <si>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</si>
  <si>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</si>
  <si>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</si>
  <si>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</si>
  <si>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</si>
  <si>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</si>
  <si>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</si>
  <si>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</si>
  <si>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</si>
  <si>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</si>
  <si>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</si>
  <si>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</si>
  <si>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</si>
  <si>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</si>
  <si>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</si>
  <si>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</si>
  <si>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</si>
  <si>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</si>
  <si>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</si>
  <si>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</si>
  <si>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</si>
  <si>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</si>
  <si>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</si>
  <si>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</si>
  <si>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</si>
  <si>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</si>
  <si>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</si>
  <si>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</si>
  <si>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</si>
  <si>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</si>
  <si>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</si>
  <si>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</si>
  <si>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</si>
  <si>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</si>
  <si>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</si>
  <si>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</si>
  <si>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</si>
  <si>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</si>
  <si>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</si>
  <si>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</si>
  <si>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</si>
  <si>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</si>
  <si>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</si>
  <si>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</si>
  <si>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</si>
  <si>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</si>
  <si>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</si>
  <si>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</si>
  <si>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</si>
  <si>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</si>
  <si>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</si>
  <si>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</si>
  <si>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</si>
  <si>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</si>
  <si>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</si>
  <si>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</si>
  <si>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</si>
  <si>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</si>
  <si>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</si>
  <si>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</si>
  <si>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</si>
  <si>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</si>
  <si>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</si>
  <si>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</si>
  <si>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</si>
  <si>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</si>
  <si>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</si>
  <si>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</si>
  <si>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</si>
  <si>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</si>
  <si>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</si>
  <si>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</si>
  <si>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</si>
  <si>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</si>
  <si>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</si>
  <si>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</si>
  <si>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</si>
  <si>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</si>
  <si>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</si>
  <si>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</si>
  <si>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</si>
  <si>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</si>
  <si>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</si>
  <si>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</si>
  <si>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</si>
  <si>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</si>
  <si>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</si>
  <si>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</si>
  <si>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</si>
  <si>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</si>
  <si>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</si>
  <si>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</si>
  <si>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</si>
  <si>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</si>
  <si>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</si>
  <si>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</si>
  <si>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</si>
  <si>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</si>
  <si>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</si>
  <si>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</si>
  <si>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</si>
  <si>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</si>
  <si>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</si>
  <si>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</si>
  <si>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</si>
  <si>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</si>
  <si>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</si>
  <si>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</si>
  <si>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</si>
  <si>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</si>
  <si>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</si>
  <si>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</si>
  <si>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</si>
  <si>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</si>
  <si>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</si>
  <si>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</si>
  <si>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</si>
  <si>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</si>
  <si>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</si>
  <si>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</si>
  <si>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</si>
  <si>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</si>
  <si>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</si>
  <si>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</si>
  <si>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</si>
  <si>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</si>
  <si>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</si>
  <si>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</si>
  <si>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</si>
  <si>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</si>
  <si>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</si>
  <si>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</si>
  <si>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</si>
  <si>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</si>
  <si>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</si>
  <si>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</si>
  <si>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</si>
  <si>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</si>
  <si>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</si>
  <si>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</si>
  <si>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</si>
  <si>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</si>
  <si>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</si>
  <si>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</si>
  <si>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</si>
  <si>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</si>
  <si>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</si>
  <si>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</si>
  <si>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</si>
  <si>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</si>
  <si>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</si>
  <si>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</si>
  <si>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</si>
  <si>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</si>
  <si>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</si>
  <si>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</si>
  <si>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</si>
  <si>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</si>
  <si>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</si>
  <si>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</si>
  <si>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</si>
  <si>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</si>
  <si>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</si>
  <si>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</si>
  <si>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</si>
  <si>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</si>
  <si>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</si>
  <si>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</si>
  <si>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</si>
  <si>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</si>
  <si>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</si>
  <si>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</si>
  <si>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</si>
  <si>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</si>
  <si>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</si>
  <si>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</si>
  <si>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</si>
  <si>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</si>
  <si>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</si>
  <si>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</si>
  <si>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</si>
  <si>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</si>
  <si>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</si>
  <si>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</si>
  <si>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</si>
  <si>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</si>
  <si>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</si>
  <si>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</si>
  <si>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</si>
  <si>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</si>
  <si>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</si>
  <si>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</si>
  <si>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</si>
  <si>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</si>
  <si>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</si>
  <si>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</si>
  <si>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</si>
  <si>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</si>
  <si>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</si>
  <si>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</si>
  <si>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</si>
  <si>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</si>
  <si>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</si>
  <si>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</si>
  <si>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</si>
  <si>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</si>
  <si>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</si>
  <si>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</si>
  <si>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</si>
  <si>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</si>
  <si>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</si>
  <si>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</si>
  <si>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</si>
  <si>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</si>
  <si>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</si>
  <si>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</si>
  <si>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</si>
  <si>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</si>
  <si>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</si>
  <si>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</si>
  <si>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</si>
  <si>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</si>
  <si>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</si>
  <si>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</si>
  <si>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</si>
  <si>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</si>
  <si>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</si>
  <si>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</si>
  <si>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</si>
  <si>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</si>
  <si>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</si>
  <si>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</si>
  <si>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</si>
  <si>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</si>
  <si>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</si>
  <si>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</si>
  <si>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</si>
  <si>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</si>
  <si>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</si>
  <si>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</si>
  <si>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</si>
  <si>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</si>
  <si>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</si>
  <si>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</si>
  <si>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</si>
  <si>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</si>
  <si>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</si>
  <si>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</si>
  <si>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</si>
  <si>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</si>
  <si>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</si>
  <si>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</si>
  <si>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</si>
  <si>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</si>
  <si>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</si>
  <si>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</si>
  <si>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</si>
  <si>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</si>
  <si>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</si>
  <si>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</si>
  <si>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</si>
  <si>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</si>
  <si>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</si>
  <si>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</si>
  <si>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</si>
  <si>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</si>
  <si>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</si>
  <si>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</si>
  <si>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</si>
  <si>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</si>
  <si>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</si>
  <si>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</si>
  <si>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</si>
  <si>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</si>
  <si>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</si>
  <si>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</si>
  <si>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</si>
  <si>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</si>
  <si>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</si>
  <si>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</si>
  <si>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</si>
  <si>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</si>
  <si>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</si>
  <si>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</si>
  <si>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</si>
  <si>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</si>
  <si>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</si>
  <si>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</si>
  <si>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</si>
  <si>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</si>
  <si>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</si>
  <si>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</si>
  <si>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</si>
  <si>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</si>
  <si>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</si>
  <si>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</si>
  <si>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</si>
  <si>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</si>
  <si>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</si>
  <si>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</si>
  <si>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</si>
  <si>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</si>
  <si>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</si>
  <si>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</si>
  <si>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</si>
  <si>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</si>
  <si>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</si>
  <si>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</si>
  <si>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</si>
  <si>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</si>
  <si>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</si>
  <si>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</si>
  <si>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</si>
  <si>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</si>
  <si>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</si>
  <si>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</si>
  <si>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</si>
  <si>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</si>
  <si>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</si>
  <si>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</si>
  <si>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</si>
  <si>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</si>
  <si>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</si>
  <si>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</si>
  <si>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</si>
  <si>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</si>
  <si>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</si>
  <si>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</si>
  <si>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</si>
  <si>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</si>
  <si>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</si>
  <si>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</si>
  <si>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</si>
  <si>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</si>
  <si>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</si>
  <si>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</si>
  <si>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</si>
  <si>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</si>
  <si>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</si>
  <si>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</si>
  <si>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</si>
  <si>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</si>
  <si>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</si>
  <si>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</si>
  <si>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</si>
  <si>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</si>
  <si>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</si>
  <si>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</si>
  <si>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</si>
  <si>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</si>
  <si>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</si>
  <si>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</si>
  <si>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</si>
  <si>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</si>
  <si>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</si>
  <si>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</si>
  <si>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</si>
  <si>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</si>
  <si>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</si>
  <si>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</si>
  <si>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</si>
  <si>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</si>
  <si>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</si>
  <si>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</si>
  <si>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</si>
  <si>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</si>
  <si>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</si>
  <si>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</si>
  <si>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</si>
  <si>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</si>
  <si>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</si>
  <si>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</si>
  <si>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</si>
  <si>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</si>
  <si>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</si>
  <si>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</si>
  <si>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</si>
  <si>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</si>
  <si>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</si>
  <si>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</si>
  <si>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</si>
  <si>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</si>
  <si>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</si>
  <si>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</si>
  <si>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</si>
  <si>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</si>
  <si>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</si>
  <si>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</si>
  <si>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</si>
  <si>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</si>
  <si>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</si>
  <si>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</si>
  <si>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</si>
  <si>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</si>
  <si>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</si>
  <si>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</si>
  <si>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</si>
  <si>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</si>
  <si>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</si>
  <si>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</si>
  <si>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</si>
  <si>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</si>
  <si>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</si>
  <si>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</si>
  <si>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</si>
  <si>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</si>
  <si>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</si>
  <si>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</si>
  <si>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</si>
  <si>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</si>
  <si>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</si>
  <si>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</si>
  <si>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</si>
  <si>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</si>
  <si>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</si>
  <si>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</si>
  <si>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</si>
  <si>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</si>
  <si>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</si>
  <si>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</si>
  <si>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</si>
  <si>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</si>
  <si>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</si>
  <si>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</si>
  <si>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</si>
  <si>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</si>
  <si>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</si>
  <si>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</si>
  <si>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</si>
  <si>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</si>
  <si>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</si>
  <si>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</si>
  <si>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</si>
  <si>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</si>
  <si>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</si>
  <si>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</si>
  <si>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</si>
  <si>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</si>
  <si>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</si>
  <si>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</si>
  <si>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</si>
  <si>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</si>
  <si>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</si>
  <si>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</si>
  <si>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</si>
  <si>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</si>
  <si>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</si>
  <si>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</si>
  <si>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</si>
  <si>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</si>
  <si>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</si>
  <si>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</si>
  <si>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</si>
  <si>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</si>
  <si>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</si>
  <si>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</si>
  <si>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</si>
  <si>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</si>
  <si>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</si>
  <si>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</si>
  <si>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</si>
  <si>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</si>
  <si>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</si>
  <si>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</si>
  <si>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</si>
  <si>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</si>
  <si>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</si>
  <si>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</si>
  <si>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</si>
  <si>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</si>
  <si>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</si>
  <si>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</si>
  <si>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</si>
  <si>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</si>
  <si>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</si>
  <si>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</si>
  <si>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</si>
  <si>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</si>
  <si>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</si>
  <si>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</si>
  <si>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</si>
  <si>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</si>
  <si>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</si>
  <si>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</si>
  <si>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</si>
  <si>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</si>
  <si>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</si>
  <si>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</si>
  <si>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</si>
  <si>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</si>
  <si>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</si>
  <si>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</si>
  <si>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</si>
  <si>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</si>
  <si>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</si>
  <si>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</si>
  <si>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</si>
  <si>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</si>
  <si>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</si>
  <si>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</si>
  <si>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</si>
  <si>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</si>
  <si>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</si>
  <si>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</si>
  <si>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</si>
  <si>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</si>
  <si>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</si>
  <si>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</si>
  <si>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</si>
  <si>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</si>
  <si>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</si>
  <si>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</si>
  <si>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</si>
  <si>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</si>
  <si>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</si>
  <si>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</si>
  <si>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</si>
  <si>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</si>
  <si>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</si>
  <si>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</si>
  <si>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</si>
  <si>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</si>
  <si>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</si>
  <si>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</si>
  <si>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</si>
  <si>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</si>
  <si>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</si>
  <si>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</si>
  <si>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</si>
  <si>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</si>
  <si>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</si>
  <si>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</si>
  <si>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</si>
  <si>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</si>
  <si>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</si>
  <si>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</si>
  <si>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</si>
  <si>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</si>
  <si>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</si>
  <si>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</si>
  <si>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</si>
  <si>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</si>
  <si>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</si>
  <si>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</si>
  <si>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</si>
  <si>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</si>
  <si>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</si>
  <si>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</si>
  <si>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</si>
  <si>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</si>
  <si>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</si>
  <si>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</si>
  <si>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</si>
  <si>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</si>
  <si>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</si>
  <si>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</si>
  <si>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</si>
  <si>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</si>
  <si>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</si>
  <si>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</si>
  <si>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</si>
  <si>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</si>
  <si>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</si>
  <si>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</si>
  <si>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</si>
  <si>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</si>
  <si>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</si>
  <si>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</si>
  <si>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</si>
  <si>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</si>
  <si>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</si>
  <si>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</si>
  <si>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</si>
  <si>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</si>
  <si>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</si>
  <si>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</si>
  <si>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</si>
  <si>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</si>
  <si>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</si>
  <si>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</si>
  <si>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</si>
  <si>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</si>
  <si>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</si>
  <si>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</si>
  <si>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</si>
  <si>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</si>
  <si>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</si>
  <si>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</si>
  <si>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</si>
  <si>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</si>
  <si>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</si>
  <si>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</si>
  <si>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</si>
  <si>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</si>
  <si>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</si>
  <si>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</si>
  <si>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</si>
  <si>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</si>
  <si>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</si>
  <si>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</si>
  <si>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</si>
  <si>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</si>
  <si>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</si>
  <si>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</si>
  <si>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</si>
  <si>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</si>
  <si>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</si>
  <si>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</si>
  <si>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</si>
  <si>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</si>
  <si>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</si>
  <si>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</si>
  <si>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</si>
  <si>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</si>
  <si>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</si>
  <si>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</si>
  <si>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</si>
  <si>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</si>
  <si>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</si>
  <si>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</si>
  <si>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</si>
  <si>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</si>
  <si>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</si>
  <si>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</si>
  <si>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</si>
  <si>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</si>
  <si>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</si>
  <si>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</si>
  <si>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</si>
  <si>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</si>
  <si>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</si>
  <si>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</si>
  <si>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</si>
  <si>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</si>
  <si>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</si>
  <si>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</si>
  <si>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</si>
  <si>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</si>
  <si>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</si>
  <si>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</si>
  <si>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</si>
  <si>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</si>
  <si>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</si>
  <si>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</si>
  <si>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</si>
  <si>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</si>
  <si>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</si>
  <si>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</si>
  <si>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</si>
  <si>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</si>
  <si>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</si>
  <si>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</si>
  <si>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</si>
  <si>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</si>
  <si>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</si>
  <si>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</si>
  <si>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</si>
  <si>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</si>
  <si>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</si>
  <si>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</si>
  <si>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</si>
  <si>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</si>
  <si>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</si>
  <si>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</si>
  <si>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</si>
  <si>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</si>
  <si>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</si>
  <si>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</si>
  <si>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</si>
  <si>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</si>
  <si>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</si>
  <si>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</si>
  <si>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</si>
  <si>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</si>
  <si>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</si>
  <si>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</si>
  <si>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</si>
  <si>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</si>
  <si>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</si>
  <si>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</si>
  <si>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</si>
  <si>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</si>
  <si>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</si>
  <si>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</si>
  <si>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</si>
  <si>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</si>
  <si>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</si>
  <si>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</si>
  <si>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</si>
  <si>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</si>
  <si>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</si>
  <si>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</si>
  <si>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</si>
  <si>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</si>
  <si>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</si>
  <si>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</si>
  <si>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</si>
  <si>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</si>
  <si>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</si>
  <si>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</si>
  <si>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</si>
  <si>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</si>
  <si>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</si>
  <si>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</si>
  <si>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</si>
  <si>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</si>
  <si>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</si>
  <si>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</si>
  <si>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</si>
  <si>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</si>
  <si>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</si>
  <si>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</si>
  <si>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</si>
  <si>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</si>
  <si>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</si>
  <si>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</si>
  <si>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</si>
  <si>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</si>
  <si>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</si>
  <si>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</si>
  <si>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</si>
  <si>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</si>
  <si>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</si>
  <si>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</si>
  <si>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</si>
  <si>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</si>
  <si>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</si>
  <si>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</si>
  <si>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</si>
  <si>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</si>
  <si>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</si>
  <si>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</si>
  <si>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</si>
  <si>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</si>
  <si>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</si>
  <si>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</si>
  <si>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</si>
  <si>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</si>
  <si>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</si>
  <si>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</si>
  <si>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</si>
  <si>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</si>
  <si>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</si>
  <si>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</si>
  <si>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</si>
  <si>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</si>
  <si>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</si>
  <si>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</si>
  <si>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</si>
  <si>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</si>
  <si>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</si>
  <si>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</si>
  <si>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</si>
  <si>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</si>
  <si>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</si>
  <si>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</si>
  <si>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</si>
  <si>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</si>
  <si>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</si>
  <si>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</si>
  <si>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</si>
  <si>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</si>
  <si>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</si>
  <si>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</si>
  <si>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</si>
  <si>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</si>
  <si>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</si>
  <si>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</si>
  <si>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</si>
  <si>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</si>
  <si>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</si>
  <si>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</si>
  <si>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</si>
  <si>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</si>
  <si>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</si>
  <si>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</si>
  <si>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</si>
  <si>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</si>
  <si>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</si>
  <si>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</si>
  <si>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</si>
  <si>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</si>
  <si>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</si>
  <si>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</si>
  <si>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</si>
  <si>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</si>
  <si>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</si>
  <si>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</si>
  <si>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</si>
  <si>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</si>
  <si>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</si>
  <si>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</si>
  <si>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</si>
  <si>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</si>
  <si>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</si>
  <si>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</si>
  <si>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</si>
  <si>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</si>
  <si>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</si>
  <si>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</si>
  <si>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</si>
  <si>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</si>
  <si>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</si>
  <si>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</si>
  <si>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</si>
  <si>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</si>
  <si>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</si>
  <si>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</si>
  <si>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</si>
  <si>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</si>
  <si>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</si>
  <si>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</si>
  <si>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</si>
  <si>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</si>
  <si>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</si>
  <si>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</si>
  <si>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</si>
  <si>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</si>
  <si>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</si>
  <si>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</si>
  <si>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</si>
  <si>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</si>
  <si>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</si>
  <si>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</si>
  <si>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</si>
  <si>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</si>
  <si>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</si>
  <si>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</si>
  <si>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</si>
  <si>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</si>
  <si>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</si>
  <si>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</si>
  <si>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</si>
  <si>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</si>
  <si>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</si>
  <si>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</si>
  <si>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</si>
  <si>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</si>
  <si>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</si>
  <si>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</si>
  <si>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</si>
  <si>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</si>
  <si>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</si>
  <si>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</si>
  <si>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</si>
  <si>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</si>
  <si>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</si>
  <si>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</si>
  <si>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</si>
  <si>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</si>
  <si>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</si>
  <si>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</si>
  <si>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</si>
  <si>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</si>
  <si>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</si>
  <si>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</si>
  <si>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</si>
  <si>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</si>
  <si>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</si>
  <si>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</si>
  <si>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</si>
  <si>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</si>
  <si>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</si>
  <si>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</si>
  <si>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</si>
  <si>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</si>
  <si>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</si>
  <si>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</si>
  <si>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</si>
  <si>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</si>
  <si>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</si>
  <si>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</si>
  <si>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</si>
  <si>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</si>
  <si>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</si>
  <si>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</si>
  <si>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</si>
  <si>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</si>
  <si>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</si>
  <si>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</si>
  <si>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</si>
  <si>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</si>
  <si>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</si>
  <si>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</si>
  <si>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</si>
  <si>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</si>
  <si>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</si>
  <si>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</si>
  <si>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</si>
  <si>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</si>
  <si>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</si>
  <si>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</si>
  <si>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</si>
  <si>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</si>
  <si>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</si>
  <si>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</si>
  <si>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</si>
  <si>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</si>
  <si>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</si>
  <si>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</si>
  <si>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</si>
  <si>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</si>
  <si>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</si>
  <si>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</si>
  <si>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</si>
  <si>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</si>
  <si>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</si>
  <si>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</si>
  <si>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</si>
  <si>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</si>
  <si>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</si>
  <si>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</si>
  <si>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</si>
  <si>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</si>
  <si>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</si>
  <si>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</si>
  <si>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</si>
  <si>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</si>
  <si>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</si>
  <si>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</si>
  <si>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</si>
  <si>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</si>
  <si>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</si>
  <si>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</si>
  <si>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</si>
  <si>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</si>
  <si>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</si>
  <si>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</si>
  <si>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</si>
  <si>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</si>
  <si>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</si>
  <si>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</si>
  <si>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</si>
  <si>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</si>
  <si>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</si>
  <si>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</si>
  <si>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</si>
  <si>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</si>
  <si>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</si>
  <si>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</si>
  <si>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</si>
  <si>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</si>
  <si>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</si>
  <si>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</si>
  <si>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</si>
  <si>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</si>
  <si>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</si>
  <si>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</si>
  <si>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</si>
  <si>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</si>
  <si>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</si>
  <si>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</si>
  <si>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</si>
  <si>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</si>
  <si>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</si>
  <si>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</si>
  <si>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</si>
  <si>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</si>
  <si>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</si>
  <si>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</si>
  <si>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</si>
  <si>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</si>
  <si>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</si>
  <si>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</si>
  <si>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</si>
  <si>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</si>
  <si>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</si>
  <si>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</si>
  <si>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</si>
  <si>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</si>
  <si>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</si>
  <si>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</si>
  <si>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</si>
  <si>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</si>
  <si>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</si>
  <si>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</si>
  <si>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</si>
  <si>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</si>
  <si>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</si>
  <si>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</si>
  <si>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</si>
  <si>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</si>
  <si>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</si>
  <si>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</si>
  <si>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</si>
  <si>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</si>
  <si>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</si>
  <si>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</si>
  <si>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</si>
  <si>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</si>
  <si>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</si>
  <si>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</si>
  <si>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</si>
  <si>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</si>
  <si>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</si>
  <si>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</si>
  <si>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</si>
  <si>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</si>
  <si>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</si>
  <si>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</si>
  <si>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</si>
  <si>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</si>
  <si>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</si>
  <si>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</si>
  <si>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</si>
  <si>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</si>
  <si>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</si>
  <si>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</si>
  <si>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</si>
  <si>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</si>
  <si>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</si>
  <si>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</si>
  <si>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</si>
  <si>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</si>
  <si>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</si>
  <si>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</si>
  <si>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</si>
  <si>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</si>
  <si>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</si>
  <si>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</si>
  <si>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</si>
  <si>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</si>
  <si>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</si>
  <si>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</si>
  <si>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</si>
  <si>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</si>
  <si>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</si>
  <si>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</si>
  <si>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</si>
  <si>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</si>
  <si>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</si>
  <si>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</si>
  <si>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</si>
  <si>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</si>
  <si>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</si>
  <si>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</si>
  <si>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</si>
  <si>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</si>
  <si>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</si>
  <si>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</si>
  <si>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</si>
  <si>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</si>
  <si>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</si>
  <si>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</si>
  <si>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</si>
  <si>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</si>
  <si>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</si>
  <si>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</si>
  <si>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</si>
  <si>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</si>
  <si>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</si>
  <si>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</si>
  <si>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</si>
  <si>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</si>
  <si>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</si>
  <si>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</si>
  <si>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</si>
  <si>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</si>
  <si>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</si>
  <si>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</si>
  <si>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</si>
  <si>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</si>
  <si>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</si>
  <si>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</si>
  <si>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</si>
  <si>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</si>
  <si>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</si>
  <si>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</si>
  <si>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</si>
  <si>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</si>
  <si>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</si>
  <si>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</si>
  <si>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</si>
  <si>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</si>
  <si>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</si>
  <si>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</si>
  <si>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</si>
  <si>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</si>
  <si>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</si>
  <si>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</si>
  <si>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</si>
  <si>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</si>
  <si>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</si>
  <si>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</si>
  <si>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</si>
  <si>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</si>
  <si>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</si>
  <si>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</si>
  <si>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</si>
  <si>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</si>
  <si>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</si>
  <si>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</si>
  <si>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</si>
  <si>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</si>
  <si>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</si>
  <si>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</si>
  <si>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</si>
  <si>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</si>
  <si>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</si>
  <si>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</si>
  <si>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</si>
  <si>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</si>
  <si>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</si>
  <si>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</si>
  <si>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</si>
  <si>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</si>
  <si>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</si>
  <si>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</si>
  <si>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</si>
  <si>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</si>
  <si>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</si>
  <si>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</si>
  <si>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</si>
  <si>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</si>
  <si>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</si>
  <si>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</si>
  <si>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</si>
  <si>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</si>
  <si>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</si>
  <si>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</si>
  <si>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</si>
  <si>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</si>
  <si>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</si>
  <si>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</si>
  <si>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</si>
  <si>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</si>
  <si>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</si>
  <si>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</si>
  <si>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</si>
  <si>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</si>
  <si>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</si>
  <si>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</si>
  <si>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</si>
  <si>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</si>
  <si>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</si>
  <si>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</si>
  <si>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</si>
  <si>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</si>
  <si>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</si>
  <si>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</si>
  <si>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</si>
  <si>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</si>
  <si>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</si>
  <si>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</si>
  <si>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</si>
  <si>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</si>
  <si>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</si>
  <si>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</si>
  <si>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</si>
  <si>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</si>
  <si>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</si>
  <si>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</si>
  <si>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</si>
  <si>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</si>
  <si>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</si>
  <si>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</si>
  <si>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</si>
  <si>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</si>
  <si>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</si>
  <si>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</si>
  <si>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</si>
  <si>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</si>
  <si>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</si>
  <si>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</si>
  <si>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</si>
  <si>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</si>
  <si>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</si>
  <si>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</si>
  <si>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</si>
  <si>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</si>
  <si>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</si>
  <si>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</si>
  <si>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</si>
  <si>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</si>
  <si>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</si>
  <si>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</si>
  <si>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</si>
  <si>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</si>
  <si>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</si>
  <si>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</si>
  <si>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</si>
  <si>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</si>
  <si>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</si>
  <si>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</si>
  <si>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</si>
  <si>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</si>
  <si>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</si>
  <si>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</si>
  <si>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</si>
  <si>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</si>
  <si>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</si>
  <si>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</si>
  <si>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</si>
  <si>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</si>
  <si>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</si>
  <si>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</si>
  <si>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</si>
  <si>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</si>
  <si>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</si>
  <si>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</si>
  <si>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</si>
  <si>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</si>
  <si>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</si>
  <si>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</si>
  <si>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</si>
  <si>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</si>
  <si>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</si>
  <si>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</si>
  <si>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</si>
  <si>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</si>
  <si>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</si>
  <si>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</si>
  <si>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</si>
  <si>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</si>
  <si>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</si>
  <si>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</si>
  <si>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</si>
  <si>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</si>
  <si>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</si>
  <si>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</si>
  <si>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</si>
  <si>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</si>
  <si>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</si>
  <si>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</si>
  <si>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</si>
  <si>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</si>
  <si>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</si>
  <si>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</si>
  <si>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</si>
  <si>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</si>
  <si>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</si>
  <si>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</si>
  <si>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</si>
  <si>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</si>
  <si>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</si>
  <si>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</si>
  <si>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</si>
  <si>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</si>
  <si>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</si>
  <si>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</si>
  <si>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</si>
  <si>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</si>
  <si>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</si>
  <si>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</si>
  <si>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</si>
  <si>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</si>
  <si>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</si>
  <si>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</si>
  <si>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</si>
  <si>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</si>
  <si>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</si>
  <si>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</si>
  <si>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</si>
  <si>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</si>
  <si>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</si>
  <si>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</si>
  <si>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</si>
  <si>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</si>
  <si>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</si>
  <si>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</si>
  <si>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</si>
  <si>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</si>
  <si>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</si>
  <si>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</si>
  <si>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</si>
  <si>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</si>
  <si>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</si>
  <si>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</si>
  <si>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</si>
  <si>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</si>
  <si>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</si>
  <si>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</si>
  <si>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</si>
  <si>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</si>
  <si>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</si>
  <si>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</si>
  <si>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</si>
  <si>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</si>
  <si>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</si>
  <si>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</si>
  <si>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</si>
  <si>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</si>
  <si>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</si>
  <si>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</si>
  <si>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</si>
  <si>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</si>
  <si>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</si>
  <si>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</si>
  <si>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</si>
  <si>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</si>
  <si>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</si>
  <si>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</si>
  <si>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</si>
  <si>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</si>
  <si>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</si>
  <si>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</si>
  <si>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</si>
  <si>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</si>
  <si>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</si>
  <si>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</si>
  <si>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</si>
  <si>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</si>
  <si>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</si>
  <si>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</si>
  <si>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</si>
  <si>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</si>
  <si>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</si>
  <si>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</si>
  <si>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</si>
  <si>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</si>
  <si>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</si>
  <si>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</si>
  <si>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</si>
  <si>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</si>
  <si>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</si>
  <si>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</si>
  <si>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</si>
  <si>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</si>
  <si>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</si>
  <si>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</si>
  <si>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</si>
  <si>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</si>
  <si>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</si>
  <si>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</si>
  <si>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</si>
  <si>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</si>
  <si>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</si>
  <si>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</si>
  <si>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</si>
  <si>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</si>
  <si>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</si>
  <si>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</si>
  <si>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</si>
  <si>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</si>
  <si>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</si>
  <si>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</si>
  <si>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</si>
  <si>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</si>
  <si>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</si>
  <si>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</si>
  <si>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</si>
  <si>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</si>
  <si>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</si>
  <si>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</si>
  <si>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</si>
  <si>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</si>
  <si>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</si>
  <si>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</si>
  <si>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</si>
  <si>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</si>
  <si>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</si>
  <si>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</si>
  <si>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</si>
  <si>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</si>
  <si>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</si>
  <si>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</si>
  <si>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</si>
  <si>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</si>
  <si>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</si>
  <si>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</si>
  <si>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</si>
  <si>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</si>
  <si>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</si>
  <si>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</si>
  <si>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</si>
  <si>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</si>
  <si>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</si>
  <si>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</si>
  <si>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</si>
  <si>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</si>
  <si>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</si>
  <si>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</si>
  <si>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</si>
  <si>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</si>
  <si>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</si>
  <si>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</si>
  <si>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</si>
  <si>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</si>
  <si>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</si>
  <si>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</si>
  <si>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</si>
  <si>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</si>
  <si>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</si>
  <si>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</si>
  <si>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</si>
  <si>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</si>
  <si>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</si>
  <si>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</si>
  <si>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</si>
  <si>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</si>
  <si>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</si>
  <si>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</si>
  <si>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</si>
  <si>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</si>
  <si>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</si>
  <si>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</si>
  <si>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</si>
  <si>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</si>
  <si>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</si>
  <si>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</si>
  <si>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</si>
  <si>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</si>
  <si>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</si>
  <si>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</si>
  <si>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</si>
  <si>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</si>
  <si>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</si>
  <si>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</si>
  <si>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</si>
  <si>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</si>
  <si>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</si>
  <si>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</si>
  <si>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</si>
  <si>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</si>
  <si>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</si>
  <si>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</si>
  <si>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</si>
  <si>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</si>
  <si>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</si>
  <si>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</si>
  <si>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</si>
  <si>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</si>
  <si>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</si>
  <si>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</si>
  <si>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</si>
  <si>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</si>
  <si>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</si>
  <si>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</si>
  <si>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</si>
  <si>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</si>
  <si>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</si>
  <si>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</si>
  <si>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</si>
  <si>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</si>
  <si>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</si>
  <si>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</si>
  <si>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</si>
  <si>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</si>
  <si>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</si>
  <si>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</si>
  <si>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</si>
  <si>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</si>
  <si>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</si>
  <si>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</si>
  <si>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</si>
  <si>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</si>
  <si>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</si>
  <si>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</si>
  <si>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</si>
  <si>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</si>
  <si>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</si>
  <si>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</si>
  <si>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</si>
  <si>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</si>
  <si>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</si>
  <si>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</si>
  <si>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</si>
  <si>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</si>
  <si>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</si>
  <si>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</si>
  <si>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</si>
  <si>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</si>
  <si>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</si>
  <si>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</si>
  <si>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</si>
  <si>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</si>
  <si>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</si>
  <si>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</si>
  <si>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</si>
  <si>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</si>
  <si>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</si>
  <si>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</si>
  <si>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</si>
  <si>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</si>
  <si>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</si>
  <si>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</si>
  <si>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</si>
  <si>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</si>
  <si>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</si>
  <si>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</si>
  <si>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</si>
  <si>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</si>
  <si>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</si>
  <si>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</si>
  <si>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</si>
  <si>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</si>
  <si>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</si>
  <si>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</si>
  <si>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</si>
  <si>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</si>
  <si>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</si>
  <si>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</si>
  <si>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</si>
  <si>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</si>
  <si>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</si>
  <si>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</si>
  <si>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</si>
  <si>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</si>
  <si>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</si>
  <si>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</si>
  <si>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</si>
  <si>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</si>
  <si>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</si>
  <si>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</si>
  <si>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</si>
  <si>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</si>
  <si>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</si>
  <si>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</si>
  <si>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</si>
  <si>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</si>
  <si>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</si>
  <si>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</si>
  <si>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</si>
  <si>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</si>
  <si>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</si>
  <si>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</si>
  <si>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</si>
  <si>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</si>
  <si>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</si>
  <si>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</si>
  <si>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</si>
  <si>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</si>
  <si>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</si>
  <si>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</si>
  <si>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</si>
  <si>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</si>
  <si>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</si>
  <si>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</si>
  <si>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</si>
  <si>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</si>
  <si>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</si>
  <si>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</si>
  <si>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</si>
  <si>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</si>
  <si>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</si>
  <si>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</si>
  <si>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</si>
  <si>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</si>
  <si>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</si>
  <si>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</si>
  <si>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</si>
  <si>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</si>
  <si>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</si>
  <si>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</si>
  <si>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</si>
  <si>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</si>
  <si>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</si>
  <si>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</si>
  <si>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</si>
  <si>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</si>
  <si>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</si>
  <si>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</si>
  <si>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</si>
  <si>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</si>
  <si>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</si>
  <si>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</si>
  <si>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</si>
  <si>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</si>
  <si>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</si>
  <si>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</si>
  <si>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</si>
  <si>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</si>
  <si>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</si>
  <si>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</si>
  <si>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</si>
  <si>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</si>
  <si>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</si>
  <si>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</si>
  <si>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</si>
  <si>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</si>
  <si>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</si>
  <si>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</si>
  <si>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</si>
  <si>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</si>
  <si>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</si>
  <si>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</si>
  <si>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</si>
  <si>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</si>
  <si>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</si>
  <si>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</si>
  <si>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</si>
  <si>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</si>
  <si>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</si>
  <si>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</si>
  <si>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</si>
  <si>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</si>
  <si>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</si>
  <si>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</si>
  <si>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</si>
  <si>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</si>
  <si>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</si>
  <si>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</si>
  <si>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</si>
  <si>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</si>
  <si>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</si>
  <si>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</si>
  <si>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</si>
  <si>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</si>
  <si>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</si>
  <si>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</si>
  <si>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</si>
  <si>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</si>
  <si>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</si>
  <si>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</si>
  <si>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</si>
  <si>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</si>
  <si>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</si>
  <si>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</si>
  <si>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</si>
  <si>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</si>
  <si>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</si>
  <si>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</si>
  <si>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</si>
  <si>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</si>
  <si>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</si>
  <si>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</si>
  <si>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</si>
  <si>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</si>
  <si>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</si>
  <si>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</si>
  <si>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</si>
  <si>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</si>
  <si>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</si>
  <si>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</si>
  <si>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</si>
  <si>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</si>
  <si>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</si>
  <si>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</si>
  <si>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</si>
  <si>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</si>
  <si>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</si>
  <si>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</si>
  <si>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</si>
  <si>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</si>
  <si>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</si>
  <si>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</si>
  <si>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</si>
  <si>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</si>
  <si>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</si>
  <si>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</si>
  <si>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</si>
  <si>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</si>
  <si>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</si>
  <si>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</si>
  <si>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</si>
  <si>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</si>
  <si>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</si>
  <si>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</si>
  <si>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</si>
  <si>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</si>
  <si>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</si>
  <si>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</si>
  <si>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</si>
  <si>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</si>
  <si>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</si>
  <si>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</si>
  <si>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</si>
  <si>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</si>
  <si>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</si>
  <si>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</si>
  <si>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</si>
  <si>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</si>
  <si>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</si>
  <si>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</si>
  <si>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</si>
  <si>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</si>
  <si>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</si>
  <si>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</si>
  <si>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</si>
  <si>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</si>
  <si>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</si>
  <si>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</si>
  <si>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</si>
  <si>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</si>
  <si>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</si>
  <si>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</si>
  <si>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</si>
  <si>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</si>
  <si>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</si>
  <si>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</si>
  <si>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</si>
  <si>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</si>
  <si>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</si>
  <si>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</si>
  <si>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</si>
  <si>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</si>
  <si>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</si>
  <si>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</si>
  <si>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</si>
  <si>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</si>
  <si>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</si>
  <si>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</si>
  <si>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</si>
  <si>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</si>
  <si>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</si>
  <si>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</si>
  <si>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</si>
  <si>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</si>
  <si>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</si>
  <si>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</si>
  <si>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</si>
  <si>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</si>
  <si>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</si>
  <si>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</si>
  <si>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</si>
  <si>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</si>
  <si>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</si>
  <si>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</si>
  <si>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</si>
  <si>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</si>
  <si>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</si>
  <si>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</si>
  <si>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</si>
  <si>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</si>
  <si>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</si>
  <si>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</si>
  <si>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</si>
  <si>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</si>
  <si>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</si>
  <si>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</si>
  <si>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</si>
  <si>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</si>
  <si>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</si>
  <si>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</si>
  <si>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</si>
  <si>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</si>
  <si>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</si>
  <si>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</si>
  <si>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</si>
  <si>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</si>
  <si>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</si>
  <si>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</si>
  <si>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</si>
  <si>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</si>
  <si>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</si>
  <si>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</si>
  <si>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</si>
  <si>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</si>
  <si>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</si>
  <si>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</si>
  <si>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</si>
  <si>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</si>
  <si>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</si>
  <si>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</si>
  <si>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</si>
  <si>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</si>
  <si>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</si>
  <si>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</si>
  <si>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</si>
  <si>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</si>
  <si>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</si>
  <si>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</si>
  <si>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</si>
  <si>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</si>
  <si>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</si>
  <si>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</si>
  <si>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</si>
  <si>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</si>
  <si>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</si>
  <si>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</si>
  <si>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</si>
  <si>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</si>
  <si>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</si>
  <si>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</si>
  <si>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</si>
  <si>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</si>
  <si>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</si>
  <si>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</si>
  <si>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</si>
  <si>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</si>
  <si>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</si>
  <si>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</si>
  <si>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</si>
  <si>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</si>
  <si>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</si>
  <si>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</si>
  <si>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</si>
  <si>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</si>
  <si>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</si>
  <si>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</si>
  <si>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</si>
  <si>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</si>
  <si>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</si>
  <si>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</si>
  <si>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</si>
  <si>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</si>
  <si>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</si>
  <si>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</si>
  <si>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</si>
  <si>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</si>
  <si>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</si>
  <si>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</si>
  <si>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</si>
  <si>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</si>
  <si>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</si>
  <si>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</si>
  <si>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</si>
  <si>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</si>
  <si>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</si>
  <si>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</si>
  <si>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</si>
  <si>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</si>
  <si>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</si>
  <si>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</si>
  <si>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</si>
  <si>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</si>
  <si>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</si>
  <si>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</si>
  <si>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</si>
  <si>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</si>
  <si>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</si>
  <si>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</si>
  <si>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</si>
  <si>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</si>
  <si>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</si>
  <si>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</si>
  <si>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</si>
  <si>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</si>
  <si>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</si>
  <si>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</si>
  <si>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</si>
  <si>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</si>
  <si>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</si>
  <si>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</si>
  <si>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</si>
  <si>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</si>
  <si>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</si>
  <si>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</si>
  <si>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</si>
  <si>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</si>
  <si>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</si>
  <si>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</si>
  <si>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</si>
  <si>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</si>
  <si>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</si>
  <si>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</si>
  <si>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</si>
  <si>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</si>
  <si>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</si>
  <si>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</si>
  <si>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</si>
  <si>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</si>
  <si>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</si>
  <si>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</si>
  <si>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</si>
  <si>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</si>
  <si>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</si>
  <si>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</si>
  <si>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</si>
  <si>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</si>
  <si>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</si>
  <si>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</si>
  <si>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</si>
  <si>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</si>
  <si>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</si>
  <si>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</si>
  <si>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</si>
  <si>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</si>
  <si>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</si>
  <si>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</si>
  <si>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</si>
  <si>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</si>
  <si>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</si>
  <si>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</si>
  <si>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</si>
  <si>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</si>
  <si>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</si>
  <si>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</si>
  <si>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</si>
  <si>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</si>
  <si>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</si>
  <si>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</si>
  <si>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</si>
  <si>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</si>
  <si>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</si>
  <si>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</si>
  <si>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</si>
  <si>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</si>
  <si>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</si>
  <si>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</si>
  <si>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</si>
  <si>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</si>
  <si>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</si>
  <si>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</si>
  <si>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</si>
  <si>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</si>
  <si>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</si>
  <si>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</si>
  <si>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</si>
  <si>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</si>
  <si>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</si>
  <si>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</si>
  <si>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</si>
  <si>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</si>
  <si>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</si>
  <si>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</si>
  <si>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</si>
  <si>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</si>
  <si>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</si>
  <si>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</si>
  <si>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</si>
  <si>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</si>
  <si>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</si>
  <si>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</si>
  <si>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</si>
  <si>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</si>
  <si>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</si>
  <si>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</si>
  <si>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</si>
  <si>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</si>
  <si>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</si>
  <si>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</si>
  <si>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</si>
  <si>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</si>
  <si>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</si>
  <si>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</si>
  <si>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</si>
  <si>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</si>
  <si>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</si>
  <si>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</si>
  <si>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</si>
  <si>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</si>
  <si>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</si>
  <si>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</si>
  <si>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</si>
  <si>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</si>
  <si>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</si>
  <si>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</si>
  <si>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</si>
  <si>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</si>
  <si>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</si>
  <si>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</si>
  <si>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</si>
  <si>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</si>
  <si>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</si>
  <si>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</si>
  <si>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</si>
  <si>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</si>
  <si>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</si>
  <si>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</si>
  <si>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</si>
  <si>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</si>
  <si>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</si>
  <si>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</si>
  <si>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</si>
  <si>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</si>
  <si>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</si>
  <si>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</si>
  <si>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</si>
  <si>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</si>
  <si>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</si>
  <si>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</si>
  <si>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</si>
  <si>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</si>
  <si>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</si>
  <si>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</si>
  <si>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</si>
  <si>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</si>
  <si>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</si>
  <si>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</si>
  <si>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</si>
  <si>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</si>
  <si>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</si>
  <si>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</si>
  <si>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</si>
  <si>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</si>
  <si>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</si>
  <si>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</si>
  <si>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</si>
  <si>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</si>
  <si>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</si>
  <si>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</si>
  <si>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</si>
  <si>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</si>
  <si>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</si>
  <si>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</si>
  <si>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</si>
  <si>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</si>
  <si>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</si>
  <si>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</si>
  <si>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</si>
  <si>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</si>
  <si>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</si>
  <si>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</si>
  <si>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</si>
  <si>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</si>
  <si>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</si>
  <si>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</si>
  <si>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</si>
  <si>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</si>
  <si>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</si>
  <si>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</si>
  <si>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</si>
  <si>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</si>
  <si>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</si>
  <si>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</si>
  <si>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</si>
  <si>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</si>
  <si>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</si>
  <si>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</si>
  <si>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</si>
  <si>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</si>
  <si>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</si>
  <si>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</si>
  <si>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</si>
  <si>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</si>
  <si>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</si>
  <si>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</si>
  <si>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</si>
  <si>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</si>
  <si>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</si>
  <si>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</si>
  <si>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</si>
  <si>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</si>
  <si>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</si>
  <si>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</si>
  <si>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</si>
  <si>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</si>
  <si>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</si>
  <si>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</si>
  <si>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</si>
  <si>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</si>
  <si>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</si>
  <si>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</si>
  <si>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</si>
  <si>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</si>
  <si>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</si>
  <si>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</si>
  <si>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</si>
  <si>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</si>
  <si>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</si>
  <si>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</si>
  <si>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</si>
  <si>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</si>
  <si>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</si>
  <si>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</si>
  <si>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</si>
  <si>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</si>
  <si>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</si>
  <si>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</si>
  <si>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</si>
  <si>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</si>
  <si>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</si>
  <si>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</si>
  <si>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</si>
  <si>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</si>
  <si>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</si>
  <si>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</si>
  <si>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</si>
  <si>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</si>
  <si>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</si>
  <si>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</si>
  <si>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</si>
  <si>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</si>
  <si>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</si>
  <si>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</si>
  <si>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</si>
  <si>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</si>
  <si>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</si>
  <si>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</si>
  <si>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</si>
  <si>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</si>
  <si>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</si>
  <si>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</si>
  <si>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</si>
  <si>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</si>
  <si>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</si>
  <si>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</si>
  <si>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</si>
  <si>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</si>
  <si>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</si>
  <si>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</si>
  <si>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</si>
  <si>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</si>
  <si>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</si>
  <si>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</si>
  <si>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</si>
  <si>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</si>
  <si>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</si>
  <si>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</si>
  <si>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</si>
  <si>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</si>
  <si>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</si>
  <si>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</si>
  <si>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</si>
  <si>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</si>
  <si>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</si>
  <si>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</si>
  <si>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</si>
  <si>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</si>
  <si>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</si>
  <si>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</si>
  <si>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</si>
  <si>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</si>
  <si>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</si>
  <si>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</si>
  <si>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</si>
  <si>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</si>
  <si>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</si>
  <si>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</si>
  <si>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</si>
  <si>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</si>
  <si>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</si>
  <si>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</si>
  <si>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</si>
  <si>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</si>
  <si>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</si>
  <si>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</si>
  <si>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</si>
  <si>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</si>
  <si>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</si>
  <si>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</si>
  <si>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</si>
  <si>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</si>
  <si>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</si>
  <si>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</si>
  <si>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</si>
  <si>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</si>
  <si>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</si>
  <si>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</si>
  <si>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</si>
  <si>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</si>
  <si>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</si>
  <si>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</si>
  <si>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</si>
  <si>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</si>
  <si>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</si>
  <si>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</si>
  <si>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</si>
  <si>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</si>
  <si>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</si>
  <si>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</si>
  <si>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</si>
  <si>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</si>
  <si>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</si>
  <si>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</si>
  <si>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</si>
  <si>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</si>
  <si>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</si>
  <si>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</si>
  <si>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</si>
  <si>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</si>
  <si>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</si>
  <si>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</si>
  <si>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</si>
  <si>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</si>
  <si>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</si>
  <si>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</si>
  <si>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</si>
  <si>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</si>
  <si>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</si>
  <si>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</si>
  <si>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</si>
  <si>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</si>
  <si>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</si>
  <si>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</si>
  <si>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</si>
  <si>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</si>
  <si>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</si>
  <si>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</si>
  <si>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</si>
  <si>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</si>
  <si>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</si>
  <si>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</si>
  <si>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</si>
  <si>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</si>
  <si>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</si>
  <si>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</si>
  <si>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</si>
  <si>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</si>
  <si>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</si>
  <si>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</si>
  <si>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</si>
  <si>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</si>
  <si>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</si>
  <si>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</si>
  <si>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</si>
  <si>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</si>
  <si>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</si>
  <si>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</si>
  <si>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</si>
  <si>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</si>
  <si>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</si>
  <si>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</si>
  <si>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</si>
  <si>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</si>
  <si>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</si>
  <si>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</si>
  <si>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</si>
  <si>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</si>
  <si>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</si>
  <si>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</si>
  <si>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</si>
  <si>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</si>
  <si>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</si>
  <si>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</si>
  <si>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</si>
  <si>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</si>
  <si>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</si>
  <si>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</si>
  <si>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</si>
  <si>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</si>
  <si>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</si>
  <si>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</si>
  <si>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</si>
  <si>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</si>
  <si>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</si>
  <si>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</si>
  <si>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</si>
  <si>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</si>
  <si>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</si>
  <si>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</si>
  <si>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</si>
  <si>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</si>
  <si>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</si>
  <si>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</si>
  <si>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</si>
  <si>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</si>
  <si>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</si>
  <si>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</si>
  <si>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</si>
  <si>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</si>
  <si>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</si>
  <si>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</si>
  <si>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</si>
  <si>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</si>
  <si>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</si>
  <si>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</si>
  <si>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</si>
  <si>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</si>
  <si>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</si>
  <si>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</si>
  <si>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</si>
  <si>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</si>
  <si>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</si>
  <si>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</si>
  <si>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</si>
  <si>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</si>
  <si>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</si>
  <si>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</si>
  <si>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</si>
  <si>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</si>
  <si>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</si>
  <si>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</si>
  <si>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</si>
  <si>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</si>
  <si>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</si>
  <si>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</si>
  <si>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</si>
  <si>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</si>
  <si>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</si>
  <si>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</si>
  <si>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</si>
  <si>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</si>
  <si>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</si>
  <si>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</si>
  <si>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</si>
  <si>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</si>
  <si>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</si>
  <si>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</si>
  <si>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</si>
  <si>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</si>
  <si>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</si>
  <si>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</si>
  <si>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</si>
  <si>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</si>
  <si>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</si>
  <si>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</si>
  <si>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</si>
  <si>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</si>
  <si>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</si>
  <si>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</si>
  <si>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</si>
  <si>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</si>
  <si>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</si>
  <si>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</si>
  <si>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</si>
  <si>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</si>
  <si>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</si>
  <si>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</si>
  <si>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</si>
  <si>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</si>
  <si>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</si>
  <si>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</si>
  <si>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</si>
  <si>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</si>
  <si>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</si>
  <si>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</si>
  <si>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</si>
  <si>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</si>
  <si>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</si>
  <si>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</si>
  <si>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</si>
  <si>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</si>
  <si>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</si>
  <si>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</si>
  <si>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</si>
  <si>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</si>
  <si>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</si>
  <si>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</si>
  <si>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</si>
  <si>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</si>
  <si>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</si>
  <si>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</si>
  <si>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</si>
  <si>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</si>
  <si>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</si>
  <si>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</si>
  <si>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</si>
  <si>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</si>
  <si>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</si>
  <si>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</si>
  <si>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</si>
  <si>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</si>
  <si>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</si>
  <si>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</si>
  <si>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</si>
  <si>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</si>
  <si>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</si>
  <si>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</si>
  <si>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</si>
  <si>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</si>
  <si>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</si>
  <si>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</si>
  <si>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</si>
  <si>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</si>
  <si>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</si>
  <si>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</si>
  <si>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</si>
  <si>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</si>
  <si>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</si>
  <si>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</si>
  <si>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</si>
  <si>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</si>
  <si>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</si>
  <si>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</si>
  <si>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</si>
  <si>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</si>
  <si>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</si>
  <si>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</si>
  <si>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</si>
  <si>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</si>
  <si>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</si>
  <si>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</si>
  <si>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</si>
  <si>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</si>
  <si>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</si>
  <si>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</si>
  <si>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</si>
  <si>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</si>
  <si>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</si>
  <si>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</si>
  <si>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</si>
  <si>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</si>
  <si>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</si>
  <si>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</si>
  <si>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</si>
  <si>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</si>
  <si>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</si>
  <si>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</si>
  <si>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</si>
  <si>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</si>
  <si>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</si>
  <si>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</si>
  <si>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</si>
  <si>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</si>
  <si>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</si>
  <si>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</si>
  <si>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</si>
  <si>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</si>
  <si>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</si>
  <si>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</si>
  <si>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</si>
  <si>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</si>
  <si>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</si>
  <si>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</si>
  <si>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</si>
  <si>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</si>
  <si>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</si>
  <si>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</si>
  <si>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</si>
  <si>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</si>
  <si>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</si>
  <si>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</si>
  <si>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</si>
  <si>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</si>
  <si>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</si>
  <si>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</si>
  <si>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</si>
  <si>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</si>
  <si>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</si>
  <si>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</si>
  <si>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</si>
  <si>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</si>
  <si>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</si>
  <si>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</si>
  <si>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</si>
  <si>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</si>
  <si>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</si>
  <si>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</si>
  <si>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</si>
  <si>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</si>
  <si>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</si>
  <si>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</si>
  <si>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</si>
  <si>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</si>
  <si>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</si>
  <si>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</si>
  <si>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</si>
  <si>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</si>
  <si>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</si>
  <si>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</si>
  <si>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</si>
  <si>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</si>
  <si>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</si>
  <si>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</si>
  <si>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</si>
  <si>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</si>
  <si>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</si>
  <si>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</si>
  <si>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</si>
  <si>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</si>
  <si>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</si>
  <si>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</si>
  <si>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</si>
  <si>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</si>
  <si>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</si>
  <si>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</si>
  <si>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</si>
  <si>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</si>
  <si>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</si>
  <si>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</si>
  <si>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</si>
  <si>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</si>
  <si>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</si>
  <si>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</si>
  <si>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</si>
  <si>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</si>
  <si>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</si>
  <si>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</si>
  <si>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</si>
  <si>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</si>
  <si>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</si>
  <si>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</si>
  <si>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</si>
  <si>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</si>
  <si>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</si>
  <si>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</si>
  <si>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</si>
  <si>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</si>
  <si>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</si>
  <si>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</si>
  <si>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</si>
  <si>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</si>
  <si>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</si>
  <si>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</si>
  <si>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</si>
  <si>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</si>
  <si>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</si>
  <si>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</si>
  <si>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</si>
  <si>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</si>
  <si>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</si>
  <si>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</si>
  <si>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</si>
  <si>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</si>
  <si>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</si>
  <si>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</si>
  <si>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</si>
  <si>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</si>
  <si>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</si>
  <si>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</si>
  <si>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</si>
  <si>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</si>
  <si>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</si>
  <si>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</si>
  <si>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</si>
  <si>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</si>
  <si>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</si>
  <si>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</si>
  <si>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</si>
  <si>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</si>
  <si>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</si>
  <si>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</si>
  <si>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</si>
  <si>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</si>
  <si>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</si>
  <si>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</si>
  <si>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</si>
  <si>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</si>
  <si>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</si>
  <si>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</si>
  <si>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</si>
  <si>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</si>
  <si>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</si>
  <si>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</si>
  <si>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</si>
  <si>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</si>
  <si>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</si>
  <si>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</si>
  <si>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</si>
  <si>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</si>
  <si>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</si>
  <si>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</si>
  <si>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</si>
  <si>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</si>
  <si>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</si>
  <si>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</si>
  <si>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</si>
  <si>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</si>
  <si>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</si>
  <si>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</si>
  <si>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</si>
  <si>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</si>
  <si>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</si>
  <si>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</si>
  <si>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</si>
  <si>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</si>
  <si>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</si>
  <si>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</si>
  <si>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</si>
  <si>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</si>
  <si>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</si>
  <si>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</si>
  <si>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</si>
  <si>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</si>
  <si>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</si>
  <si>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</si>
  <si>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</si>
  <si>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</si>
  <si>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</si>
  <si>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</si>
  <si>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</si>
  <si>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</si>
  <si>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</si>
  <si>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</si>
  <si>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</si>
  <si>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</si>
  <si>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</si>
  <si>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</si>
  <si>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</si>
  <si>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</si>
  <si>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</si>
  <si>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</si>
  <si>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</si>
  <si>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</si>
  <si>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</si>
  <si>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</si>
  <si>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</si>
  <si>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</si>
  <si>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</si>
  <si>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</si>
  <si>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</si>
  <si>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</si>
  <si>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</si>
  <si>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</si>
  <si>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</si>
  <si>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</si>
  <si>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</si>
  <si>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</si>
  <si>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</si>
  <si>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</si>
  <si>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</si>
  <si>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</si>
  <si>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</si>
  <si>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</si>
  <si>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</si>
  <si>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</si>
  <si>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</si>
  <si>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</si>
  <si>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</si>
  <si>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</si>
  <si>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</si>
  <si>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</si>
  <si>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</si>
  <si>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</si>
  <si>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</si>
  <si>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</si>
  <si>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</si>
  <si>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</si>
  <si>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</si>
  <si>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</si>
  <si>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</si>
  <si>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</si>
  <si>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</si>
  <si>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</si>
  <si>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</si>
  <si>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</si>
  <si>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</si>
  <si>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</si>
  <si>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</si>
  <si>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</si>
  <si>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</si>
  <si>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</si>
  <si>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</si>
  <si>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</si>
  <si>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</si>
  <si>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</si>
  <si>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</si>
  <si>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</si>
  <si>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</si>
  <si>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</si>
  <si>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</si>
  <si>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</si>
  <si>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</si>
  <si>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</si>
  <si>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</si>
  <si>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</si>
  <si>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</si>
  <si>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</si>
  <si>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</si>
  <si>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</si>
  <si>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</si>
  <si>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</si>
  <si>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</si>
  <si>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</si>
  <si>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</si>
  <si>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</si>
  <si>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</si>
  <si>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</si>
  <si>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</si>
  <si>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</si>
  <si>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</si>
  <si>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</si>
  <si>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</si>
  <si>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</si>
  <si>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</si>
  <si>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</si>
  <si>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</si>
  <si>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</si>
  <si>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</si>
  <si>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</si>
  <si>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</si>
  <si>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</si>
  <si>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</si>
  <si>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</si>
  <si>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</si>
  <si>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</si>
  <si>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</si>
  <si>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</si>
  <si>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</si>
  <si>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</si>
  <si>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</si>
  <si>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</si>
  <si>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</si>
  <si>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</si>
  <si>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</si>
  <si>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</si>
  <si>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</si>
  <si>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</si>
  <si>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</si>
  <si>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</si>
  <si>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</si>
  <si>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</si>
  <si>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</si>
  <si>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</si>
  <si>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</si>
  <si>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</si>
  <si>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</si>
  <si>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</si>
  <si>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</si>
  <si>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</si>
  <si>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</si>
  <si>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</si>
  <si>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</si>
  <si>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</si>
  <si>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</si>
  <si>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</si>
  <si>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</si>
  <si>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</si>
  <si>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</si>
  <si>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</si>
  <si>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</si>
  <si>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</si>
  <si>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</si>
  <si>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</si>
  <si>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</si>
  <si>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</si>
  <si>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</si>
  <si>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</si>
  <si>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</si>
  <si>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</si>
  <si>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</si>
  <si>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</si>
  <si>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</si>
  <si>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</si>
  <si>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</si>
  <si>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</si>
  <si>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</si>
  <si>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</si>
  <si>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</si>
  <si>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</si>
  <si>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</si>
  <si>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</si>
  <si>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</si>
  <si>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</si>
  <si>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</si>
  <si>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</si>
  <si>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</si>
  <si>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</si>
  <si>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</si>
  <si>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</si>
  <si>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</si>
  <si>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</si>
  <si>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</si>
  <si>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</si>
  <si>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</si>
  <si>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</si>
  <si>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</si>
  <si>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</si>
  <si>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</si>
  <si>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</si>
  <si>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</si>
  <si>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</si>
  <si>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</si>
  <si>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</si>
  <si>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</si>
  <si>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</si>
  <si>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</si>
  <si>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</si>
  <si>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</si>
  <si>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</si>
  <si>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</si>
  <si>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</si>
  <si>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</si>
  <si>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</si>
  <si>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</si>
  <si>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</si>
  <si>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</si>
  <si>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</si>
  <si>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</si>
  <si>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</si>
  <si>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</si>
  <si>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</si>
  <si>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</si>
  <si>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</si>
  <si>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</si>
  <si>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</si>
  <si>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</si>
  <si>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</si>
  <si>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</si>
  <si>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</si>
  <si>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</si>
  <si>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</si>
  <si>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</si>
  <si>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</si>
  <si>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</si>
  <si>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</si>
  <si>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</si>
  <si>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</si>
  <si>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</si>
  <si>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</si>
  <si>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</si>
  <si>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</si>
  <si>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</si>
  <si>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</si>
  <si>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</si>
  <si>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</si>
  <si>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</si>
  <si>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</si>
  <si>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</si>
  <si>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</si>
  <si>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</si>
  <si>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</si>
  <si>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</si>
  <si>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</si>
  <si>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</si>
  <si>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</si>
  <si>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</si>
  <si>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</si>
  <si>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</si>
  <si>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</si>
  <si>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</si>
  <si>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</si>
  <si>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</si>
  <si>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</si>
  <si>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</si>
  <si>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</si>
  <si>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</si>
  <si>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</si>
  <si>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</si>
  <si>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</si>
  <si>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</si>
  <si>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</si>
  <si>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</si>
  <si>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</si>
  <si>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</si>
  <si>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</si>
  <si>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</si>
  <si>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</si>
  <si>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</si>
  <si>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</si>
  <si>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</si>
  <si>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</si>
  <si>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</si>
  <si>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</si>
  <si>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</si>
  <si>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</si>
  <si>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</si>
  <si>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</si>
  <si>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</si>
  <si>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</si>
  <si>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</si>
  <si>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</si>
  <si>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</si>
  <si>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</si>
  <si>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</si>
  <si>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</si>
  <si>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</si>
  <si>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</si>
  <si>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</si>
  <si>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</si>
  <si>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</si>
  <si>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</si>
  <si>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</si>
  <si>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</si>
  <si>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</si>
  <si>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</si>
  <si>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</si>
  <si>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</si>
  <si>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</si>
  <si>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</si>
  <si>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</si>
  <si>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</si>
  <si>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</si>
  <si>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</si>
  <si>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</si>
  <si>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</si>
  <si>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</si>
  <si>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</si>
  <si>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</si>
  <si>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</si>
  <si>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</si>
  <si>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</si>
  <si>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</si>
  <si>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</si>
  <si>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</si>
  <si>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</si>
  <si>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</si>
  <si>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</si>
  <si>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</si>
  <si>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</si>
  <si>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</si>
  <si>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</si>
  <si>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</si>
  <si>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</si>
  <si>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</si>
  <si>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</si>
  <si>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</si>
  <si>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</si>
  <si>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</si>
  <si>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</si>
  <si>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</si>
  <si>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</si>
  <si>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</si>
  <si>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</si>
  <si>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</si>
  <si>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</si>
  <si>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</si>
  <si>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</si>
  <si>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</si>
  <si>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</si>
  <si>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</si>
  <si>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</si>
  <si>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</si>
  <si>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</si>
  <si>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</si>
  <si>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</si>
  <si>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</si>
  <si>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</si>
  <si>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</si>
  <si>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</si>
  <si>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</si>
  <si>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</si>
  <si>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</si>
  <si>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</si>
  <si>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</si>
  <si>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</si>
  <si>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</si>
  <si>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</si>
  <si>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</si>
  <si>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</si>
  <si>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</si>
  <si>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</si>
  <si>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</si>
  <si>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</si>
  <si>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</si>
  <si>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</si>
  <si>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</si>
  <si>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</si>
  <si>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</si>
  <si>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</si>
  <si>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</si>
  <si>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</si>
  <si>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</si>
  <si>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</si>
  <si>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</si>
  <si>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</si>
  <si>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</si>
  <si>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</si>
  <si>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</si>
  <si>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</si>
  <si>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</si>
  <si>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</si>
  <si>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</si>
  <si>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</si>
  <si>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</si>
  <si>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</si>
  <si>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</si>
  <si>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</si>
  <si>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</si>
  <si>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</si>
  <si>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</si>
  <si>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</si>
  <si>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</si>
  <si>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</si>
  <si>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</si>
  <si>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</si>
  <si>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</si>
  <si>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</si>
  <si>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</si>
  <si>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</si>
  <si>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</si>
  <si>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</si>
  <si>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</si>
  <si>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</si>
  <si>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</si>
  <si>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</si>
  <si>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</si>
  <si>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</si>
  <si>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</si>
  <si>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</si>
  <si>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</si>
  <si>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</si>
  <si>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</si>
  <si>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</si>
  <si>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</si>
  <si>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</si>
  <si>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</si>
  <si>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</si>
  <si>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</si>
  <si>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</si>
  <si>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</si>
  <si>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</si>
  <si>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</si>
  <si>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</si>
  <si>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</si>
  <si>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</si>
  <si>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</si>
  <si>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</si>
  <si>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</si>
  <si>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</si>
  <si>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</si>
  <si>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</si>
  <si>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</si>
  <si>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</si>
  <si>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</si>
  <si>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</si>
  <si>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</si>
  <si>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</si>
  <si>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</si>
  <si>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</si>
  <si>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</si>
  <si>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</si>
  <si>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</si>
  <si>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</si>
  <si>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</si>
  <si>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</si>
  <si>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</si>
  <si>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</si>
  <si>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</si>
  <si>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</si>
  <si>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</si>
  <si>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</si>
  <si>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</si>
  <si>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</si>
  <si>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</si>
  <si>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</si>
  <si>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</si>
  <si>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</si>
  <si>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</si>
  <si>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</si>
  <si>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</si>
  <si>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</si>
  <si>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</si>
  <si>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</si>
  <si>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</si>
  <si>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</si>
  <si>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</si>
  <si>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</si>
  <si>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</si>
  <si>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</si>
  <si>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</si>
  <si>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</si>
  <si>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</si>
  <si>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</si>
  <si>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</si>
  <si>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</si>
  <si>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</si>
  <si>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</si>
  <si>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</si>
  <si>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</si>
  <si>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</si>
  <si>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</si>
  <si>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</si>
  <si>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</si>
  <si>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</si>
  <si>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</si>
  <si>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</si>
  <si>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</si>
  <si>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</si>
  <si>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</si>
  <si>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</si>
  <si>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</si>
  <si>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</si>
  <si>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</si>
  <si>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</si>
  <si>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</si>
  <si>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</si>
  <si>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</si>
  <si>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</si>
  <si>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</si>
  <si>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</si>
  <si>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</si>
  <si>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</si>
  <si>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</si>
  <si>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</si>
  <si>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</si>
  <si>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</si>
  <si>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</si>
  <si>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</si>
  <si>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</si>
  <si>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</si>
  <si>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</si>
  <si>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</si>
  <si>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</si>
  <si>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</si>
  <si>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</si>
  <si>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</si>
  <si>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</si>
  <si>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</si>
  <si>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</si>
  <si>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</si>
  <si>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</si>
  <si>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</si>
  <si>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</si>
  <si>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</si>
  <si>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</si>
  <si>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</si>
  <si>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</si>
  <si>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</si>
  <si>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</si>
  <si>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</si>
  <si>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</si>
  <si>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</si>
  <si>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</si>
  <si>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</si>
  <si>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</si>
  <si>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</si>
  <si>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</si>
  <si>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</si>
  <si>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</si>
  <si>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</si>
  <si>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</si>
  <si>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</si>
  <si>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</si>
  <si>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</si>
  <si>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</si>
  <si>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</si>
  <si>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</si>
  <si>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</si>
  <si>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</si>
  <si>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</si>
  <si>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</si>
  <si>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</si>
  <si>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</si>
  <si>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</si>
  <si>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</si>
  <si>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</si>
  <si>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</si>
  <si>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</si>
  <si>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</si>
  <si>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</si>
  <si>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</si>
  <si>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</si>
  <si>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</si>
  <si>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</si>
  <si>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</si>
  <si>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</si>
  <si>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</si>
  <si>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</si>
  <si>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</si>
  <si>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</si>
  <si>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</si>
  <si>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</si>
  <si>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</si>
  <si>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</si>
  <si>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</si>
  <si>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</si>
  <si>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</si>
  <si>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</si>
  <si>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</si>
  <si>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</si>
  <si>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</si>
  <si>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</si>
  <si>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</si>
  <si>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</si>
  <si>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</si>
  <si>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</si>
  <si>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</si>
  <si>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</si>
  <si>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</si>
  <si>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</si>
  <si>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</si>
  <si>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</si>
  <si>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</si>
  <si>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</si>
  <si>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</si>
  <si>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</si>
  <si>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</si>
  <si>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</si>
  <si>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</si>
  <si>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</si>
  <si>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</si>
  <si>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</si>
  <si>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</si>
  <si>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</si>
  <si>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</si>
  <si>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</si>
  <si>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</si>
  <si>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</si>
  <si>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</si>
  <si>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</si>
  <si>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</si>
  <si>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</si>
  <si>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</si>
  <si>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</si>
  <si>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</si>
  <si>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</si>
  <si>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</si>
  <si>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</si>
  <si>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</si>
  <si>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</si>
  <si>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</si>
  <si>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</si>
  <si>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</si>
  <si>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</si>
  <si>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</si>
  <si>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</si>
  <si>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</si>
  <si>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</si>
  <si>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</si>
  <si>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</si>
  <si>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</si>
  <si>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</si>
  <si>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</si>
  <si>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</si>
  <si>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</si>
  <si>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</si>
  <si>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</si>
  <si>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</si>
  <si>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</si>
  <si>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</si>
  <si>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</si>
  <si>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</si>
  <si>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</si>
  <si>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</si>
  <si>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</si>
  <si>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</si>
  <si>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</si>
  <si>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</si>
  <si>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</si>
  <si>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</si>
  <si>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</si>
  <si>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</si>
  <si>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</si>
  <si>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</si>
  <si>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</si>
  <si>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</si>
  <si>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</si>
  <si>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</si>
  <si>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</si>
  <si>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</si>
  <si>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</si>
  <si>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</si>
  <si>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</si>
  <si>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</si>
  <si>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</si>
  <si>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</si>
  <si>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</si>
  <si>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</si>
  <si>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</si>
  <si>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</si>
  <si>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</si>
  <si>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</si>
  <si>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</si>
  <si>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</si>
  <si>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</si>
  <si>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</si>
  <si>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</si>
  <si>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</si>
  <si>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</si>
  <si>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</si>
  <si>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</si>
  <si>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</si>
  <si>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</si>
  <si>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</si>
  <si>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</si>
  <si>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</si>
  <si>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</si>
  <si>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</si>
  <si>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</si>
  <si>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</si>
  <si>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</si>
  <si>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</si>
  <si>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</si>
  <si>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</si>
  <si>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</si>
  <si>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</si>
  <si>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</si>
  <si>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</si>
  <si>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</si>
  <si>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</si>
  <si>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</si>
  <si>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</si>
  <si>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</si>
  <si>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</si>
  <si>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</si>
  <si>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</si>
  <si>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</si>
  <si>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</si>
  <si>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</si>
  <si>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</si>
  <si>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</si>
  <si>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</si>
  <si>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</si>
  <si>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</si>
  <si>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</si>
  <si>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</si>
  <si>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</si>
  <si>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</si>
  <si>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</si>
  <si>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</si>
  <si>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</si>
  <si>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</si>
  <si>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</si>
  <si>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</si>
  <si>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</si>
  <si>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</si>
  <si>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</si>
  <si>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</si>
  <si>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</si>
  <si>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</si>
  <si>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</si>
  <si>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</si>
  <si>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</si>
  <si>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</si>
  <si>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</si>
  <si>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</si>
  <si>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</si>
  <si>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</si>
  <si>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</si>
  <si>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</si>
  <si>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</si>
  <si>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</si>
  <si>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</si>
  <si>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</si>
  <si>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</si>
  <si>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</si>
  <si>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</si>
  <si>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</si>
  <si>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</si>
  <si>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</si>
  <si>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</si>
  <si>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</si>
  <si>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</si>
  <si>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</si>
  <si>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</si>
  <si>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</si>
  <si>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</si>
  <si>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</si>
  <si>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</si>
  <si>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</si>
  <si>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</si>
  <si>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</si>
  <si>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</si>
  <si>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</si>
  <si>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</si>
  <si>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</si>
  <si>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</si>
  <si>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</si>
  <si>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</si>
  <si>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</si>
  <si>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</si>
  <si>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</si>
  <si>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</si>
  <si>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</si>
  <si>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</si>
  <si>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</si>
  <si>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</si>
  <si>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</si>
  <si>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</si>
  <si>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</si>
  <si>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</si>
  <si>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</si>
  <si>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</si>
  <si>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</si>
  <si>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</si>
  <si>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</si>
  <si>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</si>
  <si>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</si>
  <si>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</si>
  <si>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</si>
  <si>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</si>
  <si>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</si>
  <si>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</si>
  <si>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</si>
  <si>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</si>
  <si>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</si>
  <si>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</si>
  <si>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</si>
  <si>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</si>
  <si>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</si>
  <si>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</si>
  <si>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</si>
  <si>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</si>
  <si>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</si>
  <si>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</si>
  <si>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</si>
  <si>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</si>
  <si>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</si>
  <si>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</si>
  <si>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</si>
  <si>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</si>
  <si>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</si>
  <si>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</si>
  <si>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</si>
  <si>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</si>
  <si>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</si>
  <si>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</si>
  <si>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</si>
  <si>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</si>
  <si>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</si>
  <si>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</si>
  <si>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</si>
  <si>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</si>
  <si>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</si>
  <si>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</si>
  <si>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</si>
  <si>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</si>
  <si>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</si>
  <si>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</si>
  <si>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</si>
  <si>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</si>
  <si>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</si>
  <si>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</si>
  <si>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</si>
  <si>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</si>
  <si>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</si>
  <si>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</si>
  <si>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</si>
  <si>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</si>
  <si>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</si>
  <si>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</si>
  <si>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</si>
  <si>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</si>
  <si>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</si>
  <si>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</si>
  <si>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</si>
  <si>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</si>
  <si>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</si>
  <si>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</si>
  <si>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</si>
  <si>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</si>
  <si>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</si>
  <si>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</si>
  <si>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</si>
  <si>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</si>
  <si>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</si>
  <si>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</si>
  <si>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</si>
  <si>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</si>
  <si>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</si>
  <si>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</si>
  <si>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</si>
  <si>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</si>
  <si>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</si>
  <si>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</si>
  <si>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</si>
  <si>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</si>
  <si>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</si>
  <si>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</si>
  <si>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</si>
  <si>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</si>
  <si>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</si>
  <si>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</si>
  <si>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</si>
  <si>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</si>
  <si>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</si>
  <si>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</si>
  <si>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</si>
  <si>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</si>
  <si>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</si>
  <si>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</si>
  <si>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</si>
  <si>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</si>
  <si>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</si>
  <si>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</si>
  <si>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</si>
  <si>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</si>
  <si>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</si>
  <si>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</si>
  <si>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</si>
  <si>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</si>
  <si>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</si>
  <si>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</si>
  <si>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</si>
  <si>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</si>
  <si>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</si>
  <si>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</si>
  <si>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</si>
  <si>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</si>
  <si>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</si>
  <si>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</si>
  <si>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</si>
  <si>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</si>
  <si>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</si>
  <si>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</si>
  <si>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</si>
  <si>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</si>
  <si>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</si>
  <si>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</si>
  <si>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</si>
  <si>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</si>
  <si>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</si>
  <si>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</si>
  <si>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</si>
  <si>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</si>
  <si>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</si>
  <si>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</si>
  <si>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</si>
  <si>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</si>
  <si>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</si>
  <si>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</si>
  <si>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</si>
  <si>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</si>
  <si>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</si>
  <si>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</si>
  <si>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</si>
  <si>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</si>
  <si>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</si>
  <si>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</si>
  <si>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</si>
  <si>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</si>
  <si>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</si>
  <si>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</si>
  <si>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</si>
  <si>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</si>
  <si>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</si>
  <si>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</si>
  <si>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</si>
  <si>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</si>
  <si>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</si>
  <si>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</si>
  <si>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</si>
  <si>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</si>
  <si>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</si>
  <si>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</si>
  <si>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</si>
  <si>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</si>
  <si>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</si>
  <si>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</si>
  <si>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</si>
  <si>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</si>
  <si>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</si>
  <si>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</si>
  <si>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</si>
  <si>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</si>
  <si>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</si>
  <si>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</si>
  <si>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</si>
  <si>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</si>
  <si>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</si>
  <si>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</si>
  <si>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</si>
  <si>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</si>
  <si>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</si>
  <si>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</si>
  <si>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</si>
  <si>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</si>
  <si>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</si>
  <si>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</si>
  <si>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</si>
  <si>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</si>
  <si>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</si>
  <si>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</si>
  <si>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</si>
  <si>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</si>
  <si>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</si>
  <si>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</si>
  <si>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</si>
  <si>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</si>
  <si>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</si>
  <si>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</si>
  <si>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</si>
  <si>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</si>
  <si>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</si>
  <si>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</si>
  <si>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</si>
  <si>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</si>
  <si>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</si>
  <si>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</si>
  <si>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</si>
  <si>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</si>
  <si>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</si>
  <si>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</si>
  <si>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</si>
  <si>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</si>
  <si>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</si>
  <si>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</si>
  <si>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</si>
  <si>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</si>
  <si>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</si>
  <si>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</si>
  <si>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</si>
  <si>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</si>
  <si>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</si>
  <si>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</si>
  <si>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</si>
  <si>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</si>
  <si>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</si>
  <si>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</si>
  <si>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</si>
  <si>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</si>
  <si>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</si>
  <si>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</si>
  <si>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</si>
  <si>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</si>
  <si>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</si>
  <si>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</si>
  <si>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</si>
  <si>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</si>
  <si>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</si>
  <si>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</si>
  <si>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</si>
  <si>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</si>
  <si>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</si>
  <si>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</si>
  <si>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</si>
  <si>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</si>
  <si>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</si>
  <si>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</si>
  <si>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</si>
  <si>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</si>
  <si>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</si>
  <si>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</si>
  <si>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</si>
  <si>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</si>
  <si>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</si>
  <si>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</si>
  <si>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</si>
  <si>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</si>
  <si>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</si>
  <si>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</si>
  <si>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</si>
  <si>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</si>
  <si>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</si>
  <si>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</si>
  <si>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</si>
  <si>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</si>
  <si>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</si>
  <si>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</si>
  <si>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</si>
  <si>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</si>
  <si>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</si>
  <si>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</si>
  <si>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</si>
  <si>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</si>
  <si>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</si>
  <si>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</si>
  <si>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</si>
  <si>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</si>
  <si>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</si>
  <si>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</si>
  <si>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</si>
  <si>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</si>
  <si>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</si>
  <si>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</si>
  <si>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</si>
  <si>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</si>
  <si>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</si>
  <si>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</si>
  <si>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</si>
  <si>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</si>
  <si>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</si>
  <si>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</si>
  <si>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</si>
  <si>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</si>
  <si>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</si>
  <si>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</si>
  <si>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</si>
  <si>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</si>
  <si>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</si>
  <si>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</si>
  <si>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</si>
  <si>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</si>
  <si>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</si>
  <si>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</si>
  <si>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</si>
  <si>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</si>
  <si>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</si>
  <si>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</si>
  <si>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</si>
  <si>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</si>
  <si>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</si>
  <si>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</si>
  <si>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</si>
  <si>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</si>
  <si>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</si>
  <si>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</si>
  <si>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</si>
  <si>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</si>
  <si>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</si>
  <si>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</si>
  <si>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</si>
  <si>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</si>
  <si>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</si>
  <si>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</si>
  <si>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</si>
  <si>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</si>
  <si>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</si>
  <si>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</si>
  <si>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</si>
  <si>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</si>
  <si>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</si>
  <si>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</si>
  <si>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</si>
  <si>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</si>
  <si>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</si>
  <si>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</si>
  <si>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</si>
  <si>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</si>
  <si>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</si>
  <si>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</si>
  <si>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</si>
  <si>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</si>
  <si>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</si>
  <si>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</si>
  <si>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</si>
  <si>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</si>
  <si>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</si>
  <si>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</si>
  <si>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</si>
  <si>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</si>
  <si>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</si>
  <si>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</si>
  <si>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</si>
  <si>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</si>
  <si>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</si>
  <si>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</si>
  <si>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</si>
  <si>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</si>
  <si>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</si>
  <si>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</si>
  <si>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</si>
  <si>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</si>
  <si>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</si>
  <si>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</si>
  <si>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</si>
  <si>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</si>
  <si>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</si>
  <si>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</si>
  <si>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</si>
  <si>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</si>
  <si>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</si>
  <si>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</si>
  <si>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</si>
  <si>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</si>
  <si>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</si>
  <si>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</si>
  <si>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</si>
  <si>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</si>
  <si>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</si>
  <si>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</si>
  <si>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</si>
  <si>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</si>
  <si>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</si>
  <si>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</si>
  <si>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</si>
  <si>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</si>
  <si>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</si>
  <si>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</si>
  <si>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</si>
  <si>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</si>
  <si>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</si>
  <si>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</si>
  <si>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</si>
  <si>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</si>
  <si>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</si>
  <si>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</si>
  <si>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</si>
  <si>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</si>
  <si>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</si>
  <si>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</si>
  <si>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</si>
  <si>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</si>
  <si>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</si>
  <si>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</si>
  <si>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</si>
  <si>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</si>
  <si>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</si>
  <si>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</si>
  <si>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</si>
  <si>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</si>
  <si>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</si>
  <si>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</si>
  <si>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</si>
  <si>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</si>
  <si>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</si>
  <si>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</si>
  <si>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</si>
  <si>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</si>
  <si>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</si>
  <si>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</si>
  <si>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</si>
  <si>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</si>
  <si>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</si>
  <si>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</si>
  <si>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</si>
  <si>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</si>
  <si>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</si>
  <si>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</si>
  <si>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</si>
  <si>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</si>
  <si>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</si>
  <si>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</si>
  <si>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</si>
  <si>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</si>
  <si>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</si>
  <si>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</si>
  <si>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</si>
  <si>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</si>
  <si>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</si>
  <si>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</si>
  <si>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</si>
  <si>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</si>
  <si>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</si>
  <si>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</si>
  <si>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</si>
  <si>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</si>
  <si>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</si>
  <si>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</si>
  <si>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</si>
  <si>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</si>
  <si>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</si>
  <si>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</si>
  <si>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</si>
  <si>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</si>
  <si>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</si>
  <si>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</si>
  <si>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</si>
  <si>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</si>
  <si>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</si>
  <si>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</si>
  <si>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</si>
  <si>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</si>
  <si>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</si>
  <si>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</si>
  <si>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</si>
  <si>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</si>
  <si>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</si>
  <si>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</si>
  <si>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</si>
  <si>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</si>
  <si>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</si>
  <si>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</si>
  <si>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</si>
  <si>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</si>
  <si>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</si>
  <si>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</si>
  <si>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</si>
  <si>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</si>
  <si>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</si>
  <si>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</si>
  <si>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</si>
  <si>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</si>
  <si>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</si>
  <si>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</si>
  <si>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</si>
  <si>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</si>
  <si>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</si>
  <si>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</si>
  <si>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</si>
  <si>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</si>
  <si>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</si>
  <si>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</si>
  <si>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</si>
  <si>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</si>
  <si>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</si>
  <si>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</si>
  <si>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</si>
  <si>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</si>
  <si>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</si>
  <si>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</si>
  <si>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</si>
  <si>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</si>
  <si>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</si>
  <si>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</si>
  <si>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</si>
  <si>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</si>
  <si>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</si>
  <si>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</si>
  <si>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</si>
  <si>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</si>
  <si>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</si>
  <si>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</si>
  <si>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</si>
  <si>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</si>
  <si>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</si>
  <si>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</si>
  <si>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</si>
  <si>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</si>
  <si>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</si>
  <si>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</si>
  <si>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</si>
  <si>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</si>
  <si>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</si>
  <si>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</si>
  <si>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</si>
  <si>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</si>
  <si>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</si>
  <si>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</si>
  <si>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</si>
  <si>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</si>
  <si>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</si>
  <si>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</si>
  <si>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</si>
  <si>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</si>
  <si>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</si>
  <si>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</si>
  <si>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</si>
  <si>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</si>
  <si>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</si>
  <si>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</si>
  <si>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</si>
  <si>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</si>
  <si>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</si>
  <si>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</si>
  <si>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</si>
  <si>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</si>
  <si>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</si>
  <si>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</si>
  <si>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</si>
  <si>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</si>
  <si>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</si>
  <si>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</si>
  <si>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</si>
  <si>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</si>
  <si>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</si>
  <si>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</si>
  <si>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</si>
  <si>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</si>
  <si>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</si>
  <si>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</si>
  <si>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</si>
  <si>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</si>
  <si>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</si>
  <si>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</si>
  <si>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</si>
  <si>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</si>
  <si>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</si>
  <si>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</si>
  <si>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</si>
  <si>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</si>
  <si>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</si>
  <si>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</si>
  <si>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</si>
  <si>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</si>
  <si>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</si>
  <si>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</si>
  <si>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</si>
  <si>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</si>
  <si>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</si>
  <si>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</si>
  <si>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</si>
  <si>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</si>
  <si>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</si>
  <si>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</si>
  <si>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</si>
  <si>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</si>
  <si>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</si>
  <si>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</si>
  <si>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</si>
  <si>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</si>
  <si>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</si>
  <si>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</si>
  <si>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</si>
  <si>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</si>
  <si>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</si>
  <si>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</si>
  <si>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</si>
  <si>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</si>
  <si>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</si>
  <si>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</si>
  <si>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</si>
  <si>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</si>
  <si>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</si>
  <si>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</si>
  <si>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</si>
  <si>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</si>
  <si>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</si>
  <si>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</si>
  <si>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</si>
  <si>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</si>
  <si>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</si>
  <si>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</si>
  <si>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</si>
  <si>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</si>
  <si>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</si>
  <si>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</si>
  <si>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</si>
  <si>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</si>
  <si>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</si>
  <si>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</si>
  <si>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</si>
  <si>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</si>
  <si>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</si>
  <si>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</si>
  <si>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</si>
  <si>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</si>
  <si>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</si>
  <si>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</si>
  <si>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</si>
  <si>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</si>
  <si>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</si>
  <si>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</si>
  <si>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</si>
  <si>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</si>
  <si>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</si>
  <si>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</si>
  <si>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</si>
  <si>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</si>
  <si>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</si>
  <si>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</si>
  <si>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</si>
  <si>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</si>
  <si>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</si>
  <si>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</si>
  <si>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</si>
  <si>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</si>
  <si>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</si>
  <si>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</si>
  <si>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</si>
  <si>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</si>
  <si>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</si>
  <si>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</si>
  <si>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</si>
  <si>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</si>
  <si>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</si>
  <si>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</si>
  <si>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</si>
  <si>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</si>
  <si>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</si>
  <si>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</si>
  <si>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</si>
  <si>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</si>
  <si>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</si>
  <si>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</si>
  <si>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</si>
  <si>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</si>
  <si>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</si>
  <si>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</si>
  <si>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</si>
  <si>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</si>
  <si>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</si>
  <si>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</si>
  <si>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</si>
  <si>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</si>
  <si>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</si>
  <si>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</si>
  <si>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</si>
  <si>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</si>
  <si>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</si>
  <si>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</si>
  <si>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</si>
  <si>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</si>
  <si>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</si>
  <si>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</si>
  <si>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</si>
  <si>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</si>
  <si>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</si>
  <si>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</si>
  <si>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</si>
  <si>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</si>
  <si>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</si>
  <si>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</si>
  <si>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</si>
  <si>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</si>
  <si>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</si>
  <si>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</si>
  <si>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</si>
  <si>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</si>
  <si>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</si>
  <si>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</si>
  <si>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</si>
  <si>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</si>
  <si>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</si>
  <si>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</si>
  <si>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</si>
  <si>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</si>
  <si>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</si>
  <si>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</si>
  <si>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</si>
  <si>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</si>
  <si>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</si>
  <si>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</si>
  <si>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</si>
  <si>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</si>
  <si>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</si>
  <si>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</si>
  <si>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</si>
  <si>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</si>
  <si>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</si>
  <si>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</si>
  <si>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</si>
  <si>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</si>
  <si>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</si>
  <si>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</si>
  <si>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</si>
  <si>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</si>
  <si>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</si>
  <si>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</si>
  <si>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</si>
  <si>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</si>
  <si>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</si>
  <si>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</si>
  <si>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</si>
  <si>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</si>
  <si>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</si>
  <si>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</si>
  <si>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</si>
  <si>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</si>
  <si>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</si>
  <si>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</si>
  <si>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</si>
  <si>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</si>
  <si>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</si>
  <si>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</si>
  <si>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</si>
  <si>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</si>
  <si>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</si>
  <si>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</si>
  <si>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</si>
  <si>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</si>
  <si>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</si>
  <si>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</si>
  <si>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</si>
  <si>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</si>
  <si>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</si>
  <si>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</si>
  <si>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</si>
  <si>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</si>
  <si>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</si>
  <si>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</si>
  <si>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</si>
  <si>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</si>
  <si>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</si>
  <si>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</si>
  <si>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</si>
  <si>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</si>
  <si>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</si>
  <si>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</si>
  <si>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</si>
  <si>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</si>
  <si>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</si>
  <si>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</si>
  <si>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</si>
  <si>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</si>
  <si>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</si>
  <si>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</si>
  <si>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</si>
  <si>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</si>
  <si>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</si>
  <si>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</si>
  <si>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</si>
  <si>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</si>
  <si>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</si>
  <si>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</si>
  <si>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</si>
  <si>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</si>
  <si>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</si>
  <si>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</si>
  <si>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</si>
  <si>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</si>
  <si>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</si>
  <si>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</si>
  <si>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</si>
  <si>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</si>
  <si>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</si>
  <si>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</si>
  <si>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</si>
  <si>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</si>
  <si>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</si>
  <si>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</si>
  <si>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</si>
  <si>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</si>
  <si>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</si>
  <si>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</si>
  <si>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</si>
  <si>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</si>
  <si>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</si>
  <si>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</si>
  <si>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</si>
  <si>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</si>
  <si>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</si>
  <si>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</si>
  <si>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</si>
  <si>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</si>
  <si>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</si>
  <si>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</si>
  <si>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</si>
  <si>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</si>
  <si>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</si>
  <si>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</si>
  <si>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</si>
  <si>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</si>
  <si>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</si>
  <si>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</si>
  <si>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</si>
  <si>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</si>
  <si>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</si>
  <si>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</si>
  <si>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</si>
  <si>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</si>
  <si>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</si>
  <si>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</si>
  <si>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</si>
  <si>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</si>
  <si>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</si>
  <si>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</si>
  <si>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</si>
  <si>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</si>
  <si>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</si>
  <si>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</si>
  <si>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</si>
  <si>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</si>
  <si>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</si>
  <si>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</si>
  <si>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</si>
  <si>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</si>
  <si>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</si>
  <si>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</si>
  <si>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</si>
  <si>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</si>
  <si>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</si>
  <si>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</si>
  <si>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</si>
  <si>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</si>
  <si>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</si>
  <si>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</si>
  <si>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</si>
  <si>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</si>
  <si>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</si>
  <si>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</si>
  <si>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</si>
  <si>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</si>
  <si>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</si>
  <si>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</si>
  <si>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</si>
  <si>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</si>
  <si>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</si>
  <si>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</si>
  <si>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</si>
  <si>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</si>
  <si>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</si>
  <si>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</si>
  <si>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</si>
  <si>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</si>
  <si>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</si>
  <si>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</si>
  <si>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</si>
  <si>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</si>
  <si>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</si>
  <si>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</si>
  <si>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</si>
  <si>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</si>
  <si>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</si>
  <si>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</si>
  <si>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</si>
  <si>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</si>
  <si>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</si>
  <si>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</si>
  <si>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</si>
  <si>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</si>
  <si>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</si>
  <si>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</si>
  <si>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</si>
  <si>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</si>
  <si>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</si>
  <si>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</si>
  <si>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</si>
  <si>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</si>
  <si>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</si>
  <si>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</si>
  <si>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</si>
  <si>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</si>
  <si>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</si>
  <si>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</si>
  <si>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</si>
  <si>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</si>
  <si>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</si>
  <si>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</si>
  <si>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</si>
  <si>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</si>
  <si>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</si>
  <si>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</si>
  <si>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</si>
  <si>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</si>
  <si>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</si>
  <si>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</si>
  <si>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</si>
  <si>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</si>
  <si>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</si>
  <si>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</si>
  <si>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</si>
  <si>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</si>
  <si>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</si>
  <si>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</si>
  <si>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</si>
  <si>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</si>
  <si>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</si>
  <si>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</si>
  <si>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</si>
  <si>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</si>
  <si>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</si>
  <si>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</si>
  <si>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</si>
  <si>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</si>
  <si>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</si>
  <si>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</si>
  <si>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</si>
  <si>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</si>
  <si>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</si>
  <si>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</si>
  <si>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</si>
  <si>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</si>
  <si>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</si>
  <si>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</si>
  <si>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</si>
  <si>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</si>
  <si>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</si>
  <si>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</si>
  <si>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</si>
  <si>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</si>
  <si>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</si>
  <si>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</si>
  <si>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</si>
  <si>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</si>
  <si>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</si>
  <si>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</si>
  <si>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</si>
  <si>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</si>
  <si>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</si>
  <si>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</si>
  <si>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</si>
  <si>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</si>
  <si>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</si>
  <si>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</si>
  <si>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</si>
  <si>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</si>
  <si>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</si>
  <si>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</si>
  <si>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</si>
  <si>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</si>
  <si>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</si>
  <si>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</si>
  <si>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</si>
  <si>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</si>
  <si>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</si>
  <si>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</si>
  <si>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</si>
  <si>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</si>
  <si>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</si>
  <si>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</si>
  <si>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</si>
  <si>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</si>
  <si>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</si>
  <si>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</si>
  <si>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</si>
  <si>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</si>
  <si>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</si>
  <si>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</si>
  <si>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</si>
  <si>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</si>
  <si>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</si>
  <si>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</si>
  <si>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</si>
  <si>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</si>
  <si>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</si>
  <si>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</si>
  <si>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</si>
  <si>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</si>
  <si>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</si>
  <si>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</si>
  <si>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</si>
  <si>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</si>
  <si>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</si>
  <si>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</si>
  <si>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</si>
  <si>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</si>
  <si>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</si>
  <si>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</si>
  <si>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</si>
  <si>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</si>
  <si>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</si>
  <si>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</si>
  <si>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</si>
  <si>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</si>
  <si>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</si>
  <si>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</si>
  <si>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</si>
  <si>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</si>
  <si>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</si>
  <si>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</si>
  <si>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</si>
  <si>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</si>
  <si>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</si>
  <si>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</si>
  <si>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</si>
  <si>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</si>
  <si>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</si>
  <si>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</si>
  <si>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</si>
  <si>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</si>
  <si>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</si>
  <si>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</si>
  <si>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</si>
  <si>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</si>
  <si>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</si>
  <si>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</si>
  <si>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</si>
  <si>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</si>
  <si>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</si>
  <si>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</si>
  <si>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</si>
  <si>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</si>
  <si>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</si>
  <si>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</si>
  <si>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</si>
  <si>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</si>
  <si>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</si>
  <si>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</si>
  <si>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</si>
  <si>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</si>
  <si>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</si>
  <si>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</si>
  <si>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</si>
  <si>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</si>
  <si>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</si>
  <si>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</si>
  <si>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</si>
  <si>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</si>
  <si>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</si>
  <si>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</si>
  <si>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</si>
  <si>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</si>
  <si>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</si>
  <si>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</si>
  <si>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</si>
  <si>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</si>
  <si>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</si>
  <si>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</si>
  <si>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</si>
  <si>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</si>
  <si>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</si>
  <si>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</si>
  <si>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</si>
  <si>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</si>
  <si>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</si>
  <si>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</si>
  <si>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</si>
  <si>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</si>
  <si>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</si>
  <si>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</si>
  <si>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</si>
  <si>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</si>
  <si>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</si>
  <si>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</si>
  <si>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</si>
  <si>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</si>
  <si>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</si>
  <si>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</si>
  <si>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</si>
  <si>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</si>
  <si>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</si>
  <si>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</si>
  <si>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</si>
  <si>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</si>
  <si>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</si>
  <si>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</si>
  <si>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</si>
  <si>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</si>
  <si>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</si>
  <si>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</si>
  <si>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</si>
  <si>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</si>
  <si>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</si>
  <si>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</si>
  <si>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</si>
  <si>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</si>
  <si>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</si>
  <si>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</si>
  <si>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</si>
  <si>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</si>
  <si>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</si>
  <si>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</si>
  <si>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</si>
  <si>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</si>
  <si>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</si>
  <si>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</si>
  <si>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</si>
  <si>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</si>
  <si>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</si>
  <si>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</si>
  <si>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</si>
  <si>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</si>
  <si>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</si>
  <si>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</si>
  <si>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</si>
  <si>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</si>
  <si>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</si>
  <si>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</si>
  <si>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</si>
  <si>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</si>
  <si>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</si>
  <si>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</si>
  <si>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</si>
  <si>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</si>
  <si>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</si>
  <si>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</si>
  <si>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</si>
  <si>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</si>
  <si>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</si>
  <si>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</si>
  <si>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</si>
  <si>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</si>
  <si>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</si>
  <si>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</si>
  <si>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</si>
  <si>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</si>
  <si>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</si>
  <si>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</si>
  <si>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</si>
  <si>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</si>
  <si>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</si>
  <si>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</si>
  <si>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</si>
  <si>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</si>
  <si>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</si>
  <si>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</si>
  <si>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</si>
  <si>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</si>
  <si>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</si>
  <si>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</si>
  <si>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</si>
  <si>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</si>
  <si>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</si>
  <si>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</si>
  <si>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</si>
  <si>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</si>
  <si>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</si>
  <si>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</si>
  <si>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</si>
  <si>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</si>
  <si>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</si>
  <si>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</si>
  <si>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</si>
  <si>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</si>
  <si>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</si>
  <si>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</si>
  <si>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</si>
  <si>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</si>
  <si>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</si>
  <si>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</si>
  <si>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</si>
  <si>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</si>
  <si>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</si>
  <si>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</si>
  <si>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</si>
  <si>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</si>
  <si>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</si>
  <si>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</si>
  <si>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</si>
  <si>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</si>
  <si>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</si>
  <si>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</si>
  <si>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</si>
  <si>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</si>
  <si>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</si>
  <si>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</si>
  <si>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</si>
  <si>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</si>
  <si>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</si>
  <si>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</si>
  <si>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</si>
  <si>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</si>
  <si>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</si>
  <si>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</si>
  <si>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</si>
  <si>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</si>
  <si>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</si>
  <si>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</si>
  <si>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</si>
  <si>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</si>
  <si>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</si>
  <si>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</si>
  <si>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</si>
  <si>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</si>
  <si>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</si>
  <si>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</si>
  <si>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</si>
  <si>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</si>
  <si>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</si>
  <si>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</si>
  <si>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</si>
  <si>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</si>
  <si>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</si>
  <si>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</si>
  <si>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</si>
  <si>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</si>
  <si>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</si>
  <si>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</si>
  <si>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</si>
  <si>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</si>
  <si>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</si>
  <si>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</si>
  <si>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</si>
  <si>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</si>
  <si>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</si>
  <si>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</si>
  <si>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</si>
  <si>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</si>
  <si>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</si>
  <si>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</si>
  <si>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</si>
  <si>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</si>
  <si>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</si>
  <si>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</si>
  <si>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</si>
  <si>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</si>
  <si>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</si>
  <si>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</si>
  <si>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</si>
  <si>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</si>
  <si>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</si>
  <si>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</si>
  <si>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</si>
  <si>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</si>
  <si>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</si>
  <si>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</si>
  <si>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</si>
  <si>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</si>
  <si>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</si>
  <si>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</si>
  <si>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</si>
  <si>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</si>
  <si>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</si>
  <si>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</si>
  <si>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</si>
  <si>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</si>
  <si>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</si>
  <si>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</si>
  <si>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</si>
  <si>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</si>
  <si>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</si>
  <si>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</si>
  <si>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</si>
  <si>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</si>
  <si>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</si>
  <si>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</si>
  <si>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</si>
  <si>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</si>
  <si>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</si>
  <si>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</si>
  <si>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</si>
  <si>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</si>
  <si>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</si>
  <si>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</si>
  <si>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</si>
  <si>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</si>
  <si>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</si>
  <si>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</si>
  <si>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</si>
  <si>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</si>
  <si>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</si>
  <si>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</si>
  <si>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</si>
  <si>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</si>
  <si>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</si>
  <si>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</si>
  <si>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</si>
  <si>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</si>
  <si>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</si>
  <si>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</si>
  <si>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</si>
  <si>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</si>
  <si>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</si>
  <si>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</si>
  <si>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</si>
  <si>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</si>
  <si>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</si>
  <si>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</si>
  <si>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</si>
  <si>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</si>
  <si>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</si>
  <si>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</si>
  <si>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</si>
  <si>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</si>
  <si>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</si>
  <si>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</si>
  <si>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</si>
  <si>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</si>
  <si>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</si>
  <si>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</si>
  <si>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</si>
  <si>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</si>
  <si>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</si>
  <si>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</si>
  <si>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</si>
  <si>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</si>
  <si>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</si>
  <si>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</si>
  <si>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</si>
  <si>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</si>
  <si>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</si>
  <si>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</si>
  <si>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</si>
  <si>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</si>
  <si>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</si>
  <si>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</si>
  <si>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</si>
  <si>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</si>
  <si>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</si>
  <si>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</si>
  <si>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</si>
  <si>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</si>
  <si>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</si>
  <si>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</si>
  <si>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</si>
  <si>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</si>
  <si>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</si>
  <si>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</si>
  <si>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</si>
  <si>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</si>
  <si>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</si>
  <si>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</si>
  <si>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</si>
  <si>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</si>
  <si>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</si>
  <si>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</si>
  <si>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</si>
  <si>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</si>
  <si>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</si>
  <si>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</si>
  <si>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</si>
  <si>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</si>
  <si>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</si>
  <si>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</si>
  <si>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</si>
  <si>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</si>
  <si>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</si>
  <si>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</si>
  <si>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</si>
  <si>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</si>
  <si>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</si>
  <si>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</si>
  <si>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</si>
  <si>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</si>
  <si>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</si>
  <si>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</si>
  <si>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</si>
  <si>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</si>
  <si>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</si>
  <si>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</si>
  <si>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</si>
  <si>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</si>
  <si>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</si>
  <si>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</si>
  <si>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</si>
  <si>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</si>
  <si>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</si>
  <si>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</si>
  <si>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</si>
  <si>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</si>
  <si>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</si>
  <si>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</si>
  <si>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</si>
  <si>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</si>
  <si>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</si>
  <si>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</si>
  <si>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</si>
  <si>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</si>
  <si>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</si>
  <si>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</si>
  <si>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</si>
  <si>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</si>
  <si>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</si>
  <si>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</si>
  <si>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</si>
  <si>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</si>
  <si>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</si>
  <si>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</si>
  <si>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</si>
  <si>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</si>
  <si>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</si>
  <si>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</si>
  <si>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</si>
  <si>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</si>
  <si>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</si>
  <si>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</si>
  <si>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</si>
  <si>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</si>
  <si>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</si>
  <si>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</si>
  <si>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</si>
  <si>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</si>
  <si>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</si>
  <si>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</si>
  <si>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</si>
  <si>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</si>
  <si>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</si>
  <si>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</si>
  <si>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</si>
  <si>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</si>
  <si>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</si>
  <si>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</si>
  <si>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</si>
  <si>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</si>
  <si>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</si>
  <si>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</si>
  <si>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</si>
  <si>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</si>
  <si>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</si>
  <si>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</si>
  <si>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</si>
  <si>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</si>
  <si>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</si>
  <si>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</si>
  <si>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</si>
  <si>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</si>
  <si>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</si>
  <si>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</si>
  <si>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</si>
  <si>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</si>
  <si>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</si>
  <si>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</si>
  <si>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</si>
  <si>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</si>
  <si>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</si>
  <si>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</si>
  <si>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</si>
  <si>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</si>
  <si>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</si>
  <si>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</si>
  <si>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</si>
  <si>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</si>
  <si>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</si>
  <si>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</si>
  <si>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</si>
  <si>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</si>
  <si>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</si>
  <si>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</si>
  <si>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</si>
  <si>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</si>
  <si>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</si>
  <si>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</si>
  <si>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</si>
  <si>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</si>
  <si>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</si>
  <si>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</si>
  <si>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</si>
  <si>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</si>
  <si>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</si>
  <si>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</si>
  <si>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</si>
  <si>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</si>
  <si>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</si>
  <si>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</si>
  <si>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</si>
  <si>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</si>
  <si>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</si>
  <si>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</si>
  <si>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</si>
  <si>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</si>
  <si>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</si>
  <si>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</si>
  <si>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</si>
  <si>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</si>
  <si>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</si>
  <si>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</si>
  <si>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</si>
  <si>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</si>
  <si>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</si>
  <si>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</si>
  <si>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</si>
  <si>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</si>
  <si>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</si>
  <si>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</si>
  <si>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</si>
  <si>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</si>
  <si>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</si>
  <si>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</si>
  <si>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</si>
  <si>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</si>
  <si>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</si>
  <si>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</si>
  <si>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</si>
  <si>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</si>
  <si>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</si>
  <si>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</si>
  <si>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</si>
  <si>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</si>
  <si>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</si>
  <si>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</si>
  <si>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</si>
  <si>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</si>
  <si>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</si>
  <si>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</si>
  <si>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</si>
  <si>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</si>
  <si>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</si>
  <si>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</si>
  <si>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</si>
  <si>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</si>
  <si>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</si>
  <si>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</si>
  <si>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</si>
  <si>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</si>
  <si>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</si>
  <si>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</si>
  <si>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</si>
  <si>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</si>
  <si>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</si>
  <si>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</si>
  <si>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</si>
  <si>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</si>
  <si>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</si>
  <si>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</si>
  <si>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</si>
  <si>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</si>
  <si>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</si>
  <si>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</si>
  <si>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</si>
  <si>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</si>
  <si>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</si>
  <si>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</si>
  <si>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</si>
  <si>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</si>
  <si>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</si>
  <si>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</si>
  <si>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</si>
  <si>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</si>
  <si>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</si>
  <si>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</si>
  <si>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</si>
  <si>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</si>
  <si>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</si>
  <si>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</si>
  <si>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</si>
  <si>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</si>
  <si>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</si>
  <si>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</si>
  <si>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</si>
  <si>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</si>
  <si>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</si>
  <si>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</si>
  <si>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</si>
  <si>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</si>
  <si>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</si>
  <si>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</si>
  <si>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</si>
  <si>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</si>
  <si>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</si>
  <si>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</si>
  <si>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</si>
  <si>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</si>
  <si>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</si>
  <si>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</si>
  <si>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</si>
  <si>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</si>
  <si>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</si>
  <si>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</si>
  <si>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</si>
  <si>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</si>
  <si>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</si>
  <si>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</si>
  <si>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</si>
  <si>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</si>
  <si>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</si>
  <si>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</si>
  <si>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</si>
  <si>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</si>
  <si>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</si>
  <si>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</si>
  <si>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</si>
  <si>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</si>
  <si>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</si>
  <si>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</si>
  <si>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</si>
  <si>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</si>
  <si>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</si>
  <si>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</si>
  <si>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</si>
  <si>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</si>
  <si>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</si>
  <si>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</si>
  <si>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</si>
  <si>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</si>
  <si>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</si>
  <si>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</si>
  <si>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</si>
  <si>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</si>
  <si>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</si>
  <si>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</si>
  <si>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</si>
  <si>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</si>
  <si>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</si>
  <si>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</si>
  <si>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</si>
  <si>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</si>
  <si>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</si>
  <si>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</si>
  <si>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</si>
  <si>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</si>
  <si>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</si>
  <si>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</si>
  <si>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</si>
  <si>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</si>
  <si>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</si>
  <si>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</si>
  <si>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</si>
  <si>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</si>
  <si>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</si>
  <si>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</si>
  <si>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</si>
  <si>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</si>
  <si>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</si>
  <si>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</si>
  <si>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</si>
  <si>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</si>
  <si>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</si>
  <si>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</si>
  <si>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</si>
  <si>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</si>
  <si>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</si>
  <si>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</si>
  <si>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</si>
  <si>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</si>
  <si>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</si>
  <si>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</si>
  <si>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</si>
  <si>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</si>
  <si>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</si>
  <si>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</si>
  <si>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</si>
  <si>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</si>
  <si>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</si>
  <si>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</si>
  <si>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</si>
  <si>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</si>
  <si>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</si>
  <si>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</si>
  <si>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</si>
  <si>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</si>
  <si>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</si>
  <si>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</si>
  <si>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</si>
  <si>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</si>
  <si>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</si>
  <si>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</si>
  <si>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</si>
  <si>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</si>
  <si>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</si>
  <si>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</si>
  <si>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</si>
  <si>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</si>
  <si>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</si>
  <si>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</si>
  <si>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</si>
  <si>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</si>
  <si>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</si>
  <si>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</si>
  <si>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</si>
  <si>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</si>
  <si>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</si>
  <si>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</si>
  <si>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</si>
  <si>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</si>
  <si>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</si>
  <si>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</si>
  <si>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</si>
  <si>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</si>
  <si>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</si>
  <si>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</si>
  <si>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</si>
  <si>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</si>
  <si>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</si>
  <si>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</si>
  <si>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</si>
  <si>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</si>
  <si>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</si>
  <si>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</si>
  <si>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</si>
  <si>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</si>
  <si>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</si>
  <si>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</si>
  <si>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</si>
  <si>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</si>
  <si>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</si>
  <si>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</si>
  <si>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</si>
  <si>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</si>
  <si>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</si>
  <si>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</si>
  <si>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</si>
  <si>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</si>
  <si>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</si>
  <si>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</si>
  <si>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</si>
  <si>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</si>
  <si>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</si>
  <si>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</si>
  <si>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</si>
  <si>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</si>
  <si>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</si>
  <si>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</si>
  <si>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</si>
  <si>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</si>
  <si>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</si>
  <si>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</si>
  <si>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</si>
  <si>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</si>
  <si>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</si>
  <si>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</si>
  <si>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</si>
  <si>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</si>
  <si>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</si>
  <si>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</si>
  <si>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</si>
  <si>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</si>
  <si>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</si>
  <si>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</si>
  <si>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</si>
  <si>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</si>
  <si>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</si>
  <si>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</si>
  <si>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</si>
  <si>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</si>
  <si>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</si>
  <si>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</si>
  <si>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</si>
  <si>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</si>
  <si>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</si>
  <si>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</si>
  <si>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</si>
  <si>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</si>
  <si>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</si>
  <si>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</si>
  <si>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</si>
  <si>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</si>
  <si>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</si>
  <si>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</si>
  <si>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</si>
  <si>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</si>
  <si>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</si>
  <si>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</si>
  <si>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</si>
  <si>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</si>
  <si>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</si>
  <si>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</si>
  <si>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</si>
  <si>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</si>
  <si>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</si>
  <si>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</si>
  <si>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</si>
  <si>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</si>
  <si>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</si>
  <si>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</si>
  <si>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</si>
  <si>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</si>
  <si>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</si>
  <si>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</si>
  <si>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</si>
  <si>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</si>
  <si>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</si>
  <si>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</si>
  <si>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</si>
  <si>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</si>
  <si>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</si>
  <si>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</si>
  <si>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</si>
  <si>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</si>
  <si>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</si>
  <si>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</si>
  <si>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</si>
  <si>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</si>
  <si>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</si>
  <si>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</si>
  <si>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</si>
  <si>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</si>
  <si>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</si>
  <si>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</si>
  <si>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</si>
  <si>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</si>
  <si>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</si>
  <si>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</si>
  <si>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</si>
  <si>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</si>
  <si>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</si>
  <si>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</si>
  <si>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</si>
  <si>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</si>
  <si>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</si>
  <si>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</si>
  <si>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</si>
  <si>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</si>
  <si>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</si>
  <si>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</si>
  <si>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</si>
  <si>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</si>
  <si>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</si>
  <si>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</si>
  <si>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</si>
  <si>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</si>
  <si>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</si>
  <si>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</si>
  <si>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</si>
  <si>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</si>
  <si>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</si>
  <si>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</si>
  <si>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</si>
  <si>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</si>
  <si>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</si>
  <si>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</si>
  <si>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</si>
  <si>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</si>
  <si>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</si>
  <si>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</si>
  <si>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</si>
  <si>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</si>
  <si>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</si>
  <si>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</si>
  <si>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</si>
  <si>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</si>
  <si>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</si>
  <si>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</si>
  <si>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</si>
  <si>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</si>
  <si>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</si>
  <si>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</si>
  <si>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</si>
  <si>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</si>
  <si>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</si>
  <si>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</si>
  <si>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</si>
  <si>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</si>
  <si>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</si>
  <si>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</si>
  <si>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</si>
  <si>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</si>
  <si>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</si>
  <si>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</si>
  <si>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</si>
  <si>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</si>
  <si>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</si>
  <si>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</si>
  <si>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</si>
  <si>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</si>
  <si>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</si>
  <si>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</si>
  <si>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</si>
  <si>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</si>
  <si>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</si>
  <si>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</si>
  <si>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</si>
  <si>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</si>
  <si>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</si>
  <si>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</si>
  <si>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</si>
  <si>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</si>
  <si>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</si>
  <si>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</si>
  <si>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</si>
  <si>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</si>
  <si>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</si>
  <si>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</si>
  <si>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</si>
  <si>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</si>
  <si>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</si>
  <si>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</si>
  <si>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</si>
  <si>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</si>
  <si>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</si>
  <si>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</si>
  <si>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</si>
  <si>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</si>
  <si>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</si>
  <si>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</si>
  <si>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</si>
  <si>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</si>
  <si>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</si>
  <si>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</si>
  <si>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</si>
  <si>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</si>
  <si>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</si>
  <si>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</si>
  <si>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</si>
  <si>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</si>
  <si>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</si>
  <si>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</si>
  <si>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</si>
  <si>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</si>
  <si>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</si>
  <si>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</si>
  <si>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</si>
  <si>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</si>
  <si>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</si>
  <si>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</si>
  <si>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</si>
  <si>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</si>
  <si>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</si>
  <si>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</si>
  <si>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</si>
  <si>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</si>
  <si>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</si>
  <si>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</si>
  <si>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</si>
  <si>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</si>
  <si>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</si>
  <si>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</si>
  <si>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</si>
  <si>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</si>
  <si>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</si>
  <si>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</si>
  <si>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</si>
  <si>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</si>
  <si>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</si>
  <si>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</si>
  <si>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</si>
  <si>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</si>
  <si>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</si>
  <si>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</si>
  <si>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</si>
  <si>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</si>
  <si>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</si>
  <si>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</si>
  <si>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</si>
  <si>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</si>
  <si>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</si>
  <si>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</si>
  <si>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</si>
  <si>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</si>
  <si>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</si>
  <si>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</si>
  <si>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</si>
  <si>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</si>
  <si>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</si>
  <si>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</si>
  <si>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</si>
  <si>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</si>
  <si>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</si>
  <si>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</si>
  <si>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</si>
  <si>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</si>
  <si>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</si>
  <si>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</si>
  <si>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</si>
  <si>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</si>
  <si>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</si>
  <si>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</si>
  <si>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</si>
  <si>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</si>
  <si>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</si>
  <si>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</si>
  <si>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</si>
  <si>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</si>
  <si>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</si>
  <si>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</si>
  <si>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</si>
  <si>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</si>
  <si>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</si>
  <si>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</si>
  <si>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</si>
  <si>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</si>
  <si>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</si>
  <si>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</si>
  <si>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</si>
  <si>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</si>
  <si>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</si>
  <si>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</si>
  <si>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</si>
  <si>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</si>
  <si>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</si>
  <si>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</si>
  <si>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</si>
  <si>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</si>
  <si>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</si>
  <si>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</si>
  <si>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</si>
  <si>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</si>
  <si>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</si>
  <si>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</si>
  <si>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</si>
  <si>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</si>
  <si>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</si>
  <si>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</si>
  <si>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</si>
  <si>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</si>
  <si>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</si>
  <si>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</si>
  <si>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</si>
  <si>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</si>
  <si>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</si>
  <si>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</si>
  <si>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</si>
  <si>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</si>
  <si>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</si>
  <si>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</si>
  <si>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</si>
  <si>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</si>
  <si>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</si>
  <si>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</si>
  <si>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</si>
  <si>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</si>
  <si>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</si>
  <si>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</si>
  <si>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</si>
  <si>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</si>
  <si>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</si>
  <si>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</si>
  <si>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</si>
  <si>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</si>
  <si>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</si>
  <si>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</si>
  <si>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</si>
  <si>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</si>
  <si>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</si>
  <si>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</si>
  <si>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</si>
  <si>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</si>
  <si>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</si>
  <si>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</si>
  <si>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</si>
  <si>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</si>
  <si>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</si>
  <si>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</si>
  <si>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</si>
  <si>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</si>
  <si>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</si>
  <si>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</si>
  <si>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</si>
  <si>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</si>
  <si>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</si>
  <si>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</si>
  <si>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</si>
  <si>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</si>
  <si>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</si>
  <si>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</si>
  <si>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</si>
  <si>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</si>
  <si>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</si>
  <si>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</si>
  <si>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</si>
  <si>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</si>
  <si>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</si>
  <si>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</si>
  <si>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</si>
  <si>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</si>
  <si>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</si>
  <si>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</si>
  <si>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</si>
  <si>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</si>
  <si>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</si>
  <si>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</si>
  <si>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</si>
  <si>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</si>
  <si>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</si>
  <si>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</si>
  <si>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</si>
  <si>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</si>
  <si>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</si>
  <si>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</si>
  <si>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</si>
  <si>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</si>
  <si>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</si>
  <si>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</si>
  <si>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</si>
  <si>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</si>
  <si>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</si>
  <si>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</si>
  <si>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</si>
  <si>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</si>
  <si>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</si>
  <si>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</si>
  <si>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</si>
  <si>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</si>
  <si>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</si>
  <si>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</si>
  <si>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</si>
  <si>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</si>
  <si>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</si>
  <si>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</si>
  <si>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</si>
  <si>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</si>
  <si>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</si>
  <si>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</si>
  <si>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</si>
  <si>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</si>
  <si>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</si>
  <si>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</si>
  <si>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</si>
  <si>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</si>
  <si>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</si>
  <si>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</si>
  <si>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</si>
  <si>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</si>
  <si>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</si>
  <si>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</si>
  <si>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</si>
  <si>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</si>
  <si>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</si>
  <si>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</si>
  <si>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</si>
  <si>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</si>
  <si>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</si>
  <si>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</si>
  <si>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</si>
  <si>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</si>
  <si>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</si>
  <si>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</si>
  <si>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</si>
  <si>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</si>
  <si>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</si>
  <si>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</si>
  <si>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</si>
  <si>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</si>
  <si>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</si>
  <si>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</si>
  <si>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</si>
  <si>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</si>
  <si>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</si>
  <si>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</si>
  <si>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</si>
  <si>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</si>
  <si>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</si>
  <si>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</si>
  <si>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</si>
  <si>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</si>
  <si>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</si>
  <si>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</si>
  <si>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</si>
  <si>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</si>
  <si>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</si>
  <si>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</si>
  <si>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</si>
  <si>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</si>
  <si>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</si>
  <si>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</si>
  <si>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</si>
  <si>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</si>
  <si>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</si>
  <si>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</si>
  <si>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</si>
  <si>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</si>
  <si>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</si>
  <si>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</si>
  <si>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</si>
  <si>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</si>
  <si>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</si>
  <si>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</si>
  <si>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</si>
  <si>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</si>
  <si>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</si>
  <si>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</si>
  <si>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</si>
  <si>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</si>
  <si>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</si>
  <si>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</si>
  <si>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</si>
  <si>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</si>
  <si>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</si>
  <si>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</si>
  <si>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</si>
  <si>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</si>
  <si>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</si>
  <si>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</si>
  <si>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</si>
  <si>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</si>
  <si>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</si>
  <si>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</si>
  <si>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</si>
  <si>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</si>
  <si>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</si>
  <si>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</si>
  <si>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</si>
  <si>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</si>
  <si>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</si>
  <si>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</si>
  <si>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</si>
  <si>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</si>
  <si>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</si>
  <si>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</si>
  <si>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</si>
  <si>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</si>
  <si>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</si>
  <si>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</si>
  <si>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</si>
  <si>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</si>
  <si>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</si>
  <si>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</si>
  <si>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</si>
  <si>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</si>
  <si>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</si>
  <si>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</si>
  <si>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</si>
  <si>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</si>
  <si>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</si>
  <si>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</si>
  <si>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</si>
  <si>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</si>
  <si>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</si>
  <si>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</si>
  <si>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</si>
  <si>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</si>
  <si>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</si>
  <si>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</si>
  <si>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</si>
  <si>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</si>
  <si>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</si>
  <si>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</si>
  <si>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</si>
  <si>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</si>
  <si>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</si>
  <si>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</si>
  <si>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</si>
  <si>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</si>
  <si>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</si>
  <si>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</si>
  <si>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</si>
  <si>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</si>
  <si>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</si>
  <si>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</si>
  <si>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</si>
  <si>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</si>
  <si>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</si>
  <si>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</si>
  <si>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</si>
  <si>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</si>
  <si>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</si>
  <si>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</si>
  <si>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</si>
  <si>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</si>
  <si>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</si>
  <si>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</si>
  <si>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</si>
  <si>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</si>
  <si>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</si>
  <si>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</si>
  <si>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</si>
  <si>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</si>
  <si>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</si>
  <si>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</si>
  <si>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</si>
  <si>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</si>
  <si>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</si>
  <si>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</si>
  <si>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</si>
  <si>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</si>
  <si>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</si>
  <si>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</si>
  <si>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</si>
  <si>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</si>
  <si>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</si>
  <si>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</si>
  <si>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</si>
  <si>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</si>
  <si>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</si>
  <si>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</si>
  <si>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</si>
  <si>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</si>
  <si>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</si>
  <si>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</si>
  <si>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</si>
  <si>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</si>
  <si>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</si>
  <si>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</si>
  <si>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</si>
  <si>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</si>
  <si>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</si>
  <si>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</si>
  <si>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</si>
  <si>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</si>
  <si>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</si>
  <si>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</si>
  <si>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</si>
  <si>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</si>
  <si>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</si>
  <si>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</si>
  <si>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</si>
  <si>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</si>
  <si>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</si>
  <si>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</si>
  <si>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</si>
  <si>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</si>
  <si>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</si>
  <si>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</si>
  <si>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</si>
  <si>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</si>
  <si>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</si>
  <si>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</si>
  <si>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</si>
  <si>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</si>
  <si>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</si>
  <si>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</si>
  <si>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</si>
  <si>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</si>
  <si>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</si>
  <si>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</si>
  <si>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</si>
  <si>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</si>
  <si>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</si>
  <si>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</si>
  <si>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</si>
  <si>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</si>
  <si>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</si>
  <si>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</si>
  <si>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</si>
  <si>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</si>
  <si>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</si>
  <si>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</si>
  <si>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</si>
  <si>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</si>
  <si>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</si>
  <si>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</si>
  <si>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</si>
  <si>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</si>
  <si>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</si>
  <si>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</si>
  <si>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</si>
  <si>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</si>
  <si>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</si>
  <si>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</si>
  <si>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</si>
  <si>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</si>
  <si>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</si>
  <si>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</si>
  <si>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</si>
  <si>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</si>
  <si>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</si>
  <si>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</si>
  <si>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</si>
  <si>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</si>
  <si>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</si>
  <si>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</si>
  <si>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</si>
  <si>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</si>
  <si>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</si>
  <si>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</si>
  <si>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</si>
  <si>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</si>
  <si>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</si>
  <si>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</si>
  <si>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</si>
  <si>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</si>
  <si>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</si>
  <si>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</si>
  <si>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</si>
  <si>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</si>
  <si>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</si>
  <si>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</si>
  <si>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</si>
  <si>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</si>
  <si>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</si>
  <si>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</si>
  <si>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</si>
  <si>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</si>
  <si>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</si>
  <si>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</si>
  <si>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</si>
  <si>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</si>
  <si>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</si>
  <si>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</si>
  <si>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</si>
  <si>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</si>
  <si>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</si>
  <si>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</si>
  <si>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</si>
  <si>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</si>
  <si>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</si>
  <si>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</si>
  <si>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</si>
  <si>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</si>
  <si>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</si>
  <si>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</si>
  <si>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</si>
  <si>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</si>
  <si>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</si>
  <si>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</si>
  <si>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</si>
  <si>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</si>
  <si>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</si>
  <si>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</si>
  <si>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</si>
  <si>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</si>
  <si>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</si>
  <si>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</si>
  <si>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</si>
  <si>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</si>
  <si>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</si>
  <si>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</si>
  <si>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</si>
  <si>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</si>
  <si>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</si>
  <si>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</si>
  <si>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</si>
  <si>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</si>
  <si>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</si>
  <si>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</si>
  <si>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</si>
  <si>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</si>
  <si>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</si>
  <si>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</si>
  <si>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</si>
  <si>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</si>
  <si>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</si>
  <si>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</si>
  <si>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</si>
  <si>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</si>
  <si>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</si>
  <si>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</si>
  <si>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</si>
  <si>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</si>
  <si>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</si>
  <si>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</si>
  <si>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</si>
  <si>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</si>
  <si>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</si>
  <si>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</si>
  <si>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</si>
  <si>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</si>
  <si>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</si>
  <si>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</si>
  <si>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</si>
  <si>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</si>
  <si>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</si>
  <si>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</si>
  <si>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</si>
  <si>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</si>
  <si>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</si>
  <si>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</si>
  <si>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</si>
  <si>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</si>
  <si>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</si>
  <si>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</si>
  <si>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</si>
  <si>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</si>
  <si>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</si>
  <si>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</si>
  <si>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</si>
  <si>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</si>
  <si>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</si>
  <si>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</si>
  <si>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</si>
  <si>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</si>
  <si>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</si>
  <si>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</si>
  <si>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</si>
  <si>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</si>
  <si>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</si>
  <si>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</si>
  <si>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</si>
  <si>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</si>
  <si>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</si>
  <si>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</si>
  <si>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</si>
  <si>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</si>
  <si>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</si>
  <si>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</si>
  <si>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</si>
  <si>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</si>
  <si>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</si>
  <si>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</si>
  <si>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</si>
  <si>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</si>
  <si>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</si>
  <si>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</si>
  <si>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</si>
  <si>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</si>
  <si>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</si>
  <si>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</si>
  <si>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</si>
  <si>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</si>
  <si>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</si>
  <si>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</si>
  <si>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</si>
  <si>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</si>
  <si>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</si>
  <si>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</si>
  <si>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</si>
  <si>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</si>
  <si>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</si>
  <si>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</si>
  <si>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</si>
  <si>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</si>
  <si>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</si>
  <si>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</si>
  <si>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</si>
  <si>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</si>
  <si>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</si>
  <si>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</si>
  <si>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</si>
  <si>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</si>
  <si>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</si>
  <si>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</si>
  <si>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</si>
  <si>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</si>
  <si>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</si>
  <si>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</si>
  <si>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</si>
  <si>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</si>
  <si>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</si>
  <si>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</si>
  <si>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</si>
  <si>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</si>
  <si>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</si>
  <si>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</si>
  <si>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</si>
  <si>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</si>
  <si>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</si>
  <si>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</si>
  <si>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</si>
  <si>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</si>
  <si>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</si>
  <si>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</si>
  <si>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</si>
  <si>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</si>
  <si>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</si>
  <si>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</si>
  <si>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</si>
  <si>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</si>
  <si>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</si>
  <si>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</si>
  <si>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</si>
  <si>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</si>
  <si>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</si>
  <si>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</si>
  <si>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</si>
  <si>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</si>
  <si>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</si>
  <si>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</si>
  <si>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</si>
  <si>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</si>
  <si>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</si>
  <si>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</si>
  <si>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</si>
  <si>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</si>
  <si>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</si>
  <si>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</si>
  <si>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</si>
  <si>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</si>
  <si>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</si>
  <si>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</si>
  <si>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</si>
  <si>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</si>
  <si>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</si>
  <si>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</si>
  <si>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</si>
  <si>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</si>
  <si>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</si>
  <si>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</si>
  <si>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</si>
  <si>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</si>
  <si>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</si>
  <si>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</si>
  <si>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</si>
  <si>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</si>
  <si>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</si>
  <si>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</si>
  <si>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</si>
  <si>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</si>
  <si>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</si>
  <si>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</si>
  <si>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</si>
  <si>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</si>
  <si>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</si>
  <si>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</si>
  <si>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</si>
  <si>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</si>
  <si>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</si>
  <si>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</si>
  <si>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</si>
  <si>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</si>
  <si>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</si>
  <si>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</si>
  <si>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</si>
  <si>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</si>
  <si>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</si>
  <si>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</si>
  <si>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</si>
  <si>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</si>
  <si>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</si>
  <si>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</si>
  <si>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</si>
  <si>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</si>
  <si>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</si>
  <si>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</si>
  <si>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</si>
  <si>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</si>
  <si>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</si>
  <si>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</si>
  <si>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</si>
  <si>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</si>
  <si>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</si>
  <si>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</si>
  <si>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</si>
  <si>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</si>
  <si>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</si>
  <si>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</si>
  <si>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</si>
  <si>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</si>
  <si>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</si>
  <si>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</si>
  <si>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</si>
  <si>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</si>
  <si>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</si>
  <si>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</si>
  <si>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</si>
  <si>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</si>
  <si>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</si>
  <si>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</si>
  <si>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</si>
  <si>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</si>
  <si>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</si>
  <si>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</si>
  <si>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</si>
  <si>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</si>
  <si>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</si>
  <si>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</si>
  <si>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</si>
  <si>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</si>
  <si>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</si>
  <si>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</si>
  <si>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</si>
  <si>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</si>
  <si>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</si>
  <si>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</si>
  <si>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</si>
  <si>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</si>
  <si>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</si>
  <si>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</si>
  <si>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</si>
  <si>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</si>
  <si>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</si>
  <si>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</si>
  <si>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</si>
  <si>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</si>
  <si>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</si>
  <si>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</si>
  <si>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</si>
  <si>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</si>
  <si>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</si>
  <si>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</si>
  <si>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</si>
  <si>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</si>
  <si>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</si>
  <si>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</si>
  <si>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</si>
  <si>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</si>
  <si>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</si>
  <si>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</si>
  <si>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</si>
  <si>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</si>
  <si>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</si>
  <si>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</si>
  <si>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</si>
  <si>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</si>
  <si>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</si>
  <si>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</si>
  <si>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</si>
  <si>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</si>
  <si>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</si>
  <si>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</si>
  <si>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</si>
  <si>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</si>
  <si>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</si>
  <si>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</si>
  <si>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</si>
  <si>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</si>
  <si>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</si>
  <si>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</si>
  <si>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</si>
  <si>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</si>
  <si>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</si>
  <si>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</si>
  <si>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</si>
  <si>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</si>
  <si>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</si>
  <si>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</si>
  <si>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</si>
  <si>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</si>
  <si>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</si>
  <si>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</si>
  <si>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</si>
  <si>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</si>
  <si>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</si>
  <si>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</si>
  <si>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</si>
  <si>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</si>
  <si>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</si>
  <si>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</si>
  <si>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</si>
  <si>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</si>
  <si>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</si>
  <si>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</si>
  <si>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</si>
  <si>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</si>
  <si>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</si>
  <si>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</si>
  <si>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</si>
  <si>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</si>
  <si>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</si>
  <si>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</si>
  <si>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</si>
  <si>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</si>
  <si>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</si>
  <si>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</si>
  <si>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</si>
  <si>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</si>
  <si>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</si>
  <si>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</si>
  <si>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</si>
  <si>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</si>
  <si>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</si>
  <si>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</si>
  <si>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</si>
  <si>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</si>
  <si>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</si>
  <si>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</si>
  <si>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</si>
  <si>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</si>
  <si>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</si>
  <si>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</si>
  <si>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</si>
  <si>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</si>
  <si>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</si>
  <si>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</si>
  <si>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</si>
  <si>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</si>
  <si>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</si>
  <si>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</si>
  <si>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</si>
  <si>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</si>
  <si>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</si>
  <si>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</si>
  <si>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</si>
  <si>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</si>
  <si>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</si>
  <si>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</si>
  <si>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</si>
  <si>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</si>
  <si>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</si>
  <si>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</si>
  <si>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</si>
  <si>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</si>
  <si>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</si>
  <si>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</si>
  <si>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</si>
  <si>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</si>
  <si>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</si>
  <si>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</si>
  <si>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</si>
  <si>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</si>
  <si>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</si>
  <si>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</si>
  <si>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</si>
  <si>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</si>
  <si>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</si>
  <si>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</si>
  <si>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</si>
  <si>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</si>
  <si>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</si>
  <si>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</si>
  <si>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</si>
  <si>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</si>
  <si>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</si>
  <si>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</si>
  <si>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</si>
  <si>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</si>
  <si>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</si>
  <si>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</si>
  <si>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</si>
  <si>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</si>
  <si>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</si>
  <si>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</si>
  <si>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</si>
  <si>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</si>
  <si>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</si>
  <si>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</si>
  <si>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</si>
  <si>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</si>
  <si>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</si>
  <si>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</si>
  <si>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</si>
  <si>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</si>
  <si>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</si>
  <si>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</si>
  <si>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</si>
  <si>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</si>
  <si>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</si>
  <si>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</si>
  <si>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</si>
  <si>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</si>
  <si>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</si>
  <si>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</si>
  <si>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</si>
  <si>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</si>
  <si>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</si>
  <si>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</si>
  <si>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</si>
  <si>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</si>
  <si>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</si>
  <si>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</si>
  <si>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</si>
  <si>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</si>
  <si>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</si>
  <si>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</si>
  <si>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</si>
  <si>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</si>
  <si>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</si>
  <si>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</si>
  <si>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</si>
  <si>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</si>
  <si>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</si>
  <si>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</si>
  <si>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</si>
  <si>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</si>
  <si>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</si>
  <si>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</si>
  <si>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</si>
  <si>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</si>
  <si>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</si>
  <si>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</si>
  <si>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</si>
  <si>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</si>
  <si>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</si>
  <si>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</si>
  <si>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</si>
  <si>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</si>
  <si>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</si>
  <si>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</si>
  <si>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</si>
  <si>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</si>
  <si>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</si>
  <si>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</si>
  <si>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</si>
  <si>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</si>
  <si>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</si>
  <si>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</si>
  <si>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</si>
  <si>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</si>
  <si>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</si>
  <si>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</si>
  <si>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</si>
  <si>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</si>
  <si>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</si>
  <si>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</si>
  <si>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</si>
  <si>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</si>
  <si>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</si>
  <si>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</si>
  <si>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</si>
  <si>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</si>
  <si>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</si>
  <si>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</si>
  <si>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</si>
  <si>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</si>
  <si>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</si>
  <si>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</si>
  <si>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</si>
  <si>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</si>
  <si>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</si>
  <si>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</si>
  <si>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</si>
  <si>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</si>
  <si>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</si>
  <si>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</si>
  <si>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</si>
  <si>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</si>
  <si>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</si>
  <si>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</si>
  <si>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</si>
  <si>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</si>
  <si>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</si>
  <si>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</si>
  <si>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</si>
  <si>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</si>
  <si>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</si>
  <si>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</si>
  <si>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</si>
  <si>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</si>
  <si>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</si>
  <si>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</si>
  <si>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</si>
  <si>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</si>
  <si>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</si>
  <si>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</si>
  <si>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</si>
  <si>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</si>
  <si>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</si>
  <si>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</si>
  <si>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</si>
  <si>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</si>
  <si>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</si>
  <si>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</si>
  <si>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</si>
  <si>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</si>
  <si>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</si>
  <si>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</si>
  <si>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</si>
  <si>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</si>
  <si>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</si>
  <si>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</si>
  <si>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</si>
  <si>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</si>
  <si>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</si>
  <si>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</si>
  <si>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</si>
  <si>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</si>
  <si>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</si>
  <si>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</si>
  <si>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</si>
  <si>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</si>
  <si>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</si>
  <si>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</si>
  <si>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</si>
  <si>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</si>
  <si>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</si>
  <si>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</si>
  <si>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</si>
  <si>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</si>
  <si>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</si>
  <si>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</si>
  <si>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</si>
  <si>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</si>
  <si>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</si>
  <si>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</si>
  <si>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</si>
  <si>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</si>
  <si>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</si>
  <si>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</si>
  <si>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</si>
  <si>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</si>
  <si>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</si>
  <si>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</si>
  <si>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</si>
  <si>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</si>
  <si>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</si>
  <si>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</si>
  <si>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</si>
  <si>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</si>
  <si>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</si>
  <si>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</si>
  <si>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</si>
  <si>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</si>
  <si>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</si>
  <si>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</si>
  <si>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</si>
  <si>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</si>
  <si>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</si>
  <si>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</si>
  <si>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</si>
  <si>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</si>
  <si>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</si>
  <si>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</si>
  <si>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</si>
  <si>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</si>
  <si>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</si>
  <si>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</si>
  <si>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</si>
  <si>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</si>
  <si>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</si>
  <si>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</si>
  <si>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</si>
  <si>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</si>
  <si>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</si>
  <si>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</si>
  <si>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</si>
  <si>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</si>
  <si>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</si>
  <si>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</si>
  <si>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</si>
  <si>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</si>
  <si>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</si>
  <si>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</si>
  <si>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</si>
  <si>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</si>
  <si>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</si>
  <si>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</si>
  <si>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</si>
  <si>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</si>
  <si>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</si>
  <si>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</si>
  <si>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</si>
  <si>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</si>
  <si>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</si>
  <si>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</si>
  <si>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</si>
  <si>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</si>
  <si>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</si>
  <si>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</si>
  <si>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</si>
  <si>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</si>
  <si>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</si>
  <si>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</si>
  <si>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</si>
  <si>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</si>
  <si>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</si>
  <si>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</si>
  <si>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</si>
  <si>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</si>
  <si>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</si>
  <si>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</si>
  <si>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</si>
  <si>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</si>
  <si>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</si>
  <si>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</si>
  <si>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</si>
  <si>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</si>
  <si>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</si>
  <si>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</si>
  <si>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</si>
  <si>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</si>
  <si>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</si>
  <si>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</si>
  <si>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</si>
  <si>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</si>
  <si>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</si>
  <si>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</si>
  <si>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</si>
  <si>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</si>
  <si>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</si>
  <si>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</si>
  <si>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</si>
  <si>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</si>
  <si>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</si>
  <si>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</si>
  <si>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</si>
  <si>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</si>
  <si>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</si>
  <si>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</si>
  <si>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</si>
  <si>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</si>
  <si>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</si>
  <si>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</si>
  <si>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</si>
  <si>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</si>
  <si>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</si>
  <si>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</si>
  <si>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</si>
  <si>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</si>
  <si>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</si>
  <si>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</si>
  <si>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</si>
  <si>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</si>
  <si>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</si>
  <si>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</si>
  <si>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</si>
  <si>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</si>
  <si>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</si>
  <si>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</si>
  <si>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</si>
  <si>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</si>
  <si>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</si>
  <si>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</si>
  <si>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</si>
  <si>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</si>
  <si>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</si>
  <si>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</si>
  <si>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</si>
  <si>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</si>
  <si>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</si>
  <si>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</si>
  <si>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</si>
  <si>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</si>
  <si>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</si>
  <si>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</si>
  <si>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</si>
  <si>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</si>
  <si>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</si>
  <si>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</si>
  <si>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</si>
  <si>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</si>
  <si>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</si>
  <si>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</si>
  <si>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</si>
  <si>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</si>
  <si>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</si>
  <si>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</si>
  <si>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</si>
  <si>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</si>
  <si>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</si>
  <si>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</si>
  <si>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</si>
  <si>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</si>
  <si>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</si>
  <si>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</si>
  <si>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</si>
  <si>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</si>
  <si>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</si>
  <si>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</si>
  <si>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</si>
  <si>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</si>
  <si>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</si>
  <si>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</si>
  <si>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</si>
  <si>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</si>
  <si>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</si>
  <si>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</si>
  <si>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</si>
  <si>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</si>
  <si>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</si>
  <si>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</si>
  <si>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</si>
  <si>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</si>
  <si>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</si>
  <si>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</si>
  <si>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</si>
  <si>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</si>
  <si>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</si>
  <si>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</si>
  <si>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</si>
  <si>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</si>
  <si>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</si>
  <si>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</si>
  <si>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</si>
  <si>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</si>
  <si>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</si>
  <si>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</si>
  <si>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</si>
  <si>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</si>
  <si>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</si>
  <si>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</si>
  <si>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</si>
  <si>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</si>
  <si>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</si>
  <si>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</si>
  <si>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</si>
  <si>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</si>
  <si>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</si>
  <si>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</si>
  <si>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</si>
  <si>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</si>
  <si>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</si>
  <si>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</si>
  <si>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</si>
  <si>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</si>
  <si>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</si>
  <si>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</si>
  <si>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</si>
  <si>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</si>
  <si>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</si>
  <si>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</si>
  <si>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</si>
  <si>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</si>
  <si>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</si>
  <si>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</si>
  <si>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</si>
  <si>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</si>
  <si>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</si>
  <si>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</si>
  <si>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</si>
  <si>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</si>
  <si>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</si>
  <si>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</si>
  <si>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</si>
  <si>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</si>
  <si>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</si>
  <si>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</si>
  <si>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</si>
  <si>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</si>
  <si>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</si>
  <si>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</si>
  <si>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</si>
  <si>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</si>
  <si>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</si>
  <si>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</si>
  <si>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</si>
  <si>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</si>
  <si>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</si>
  <si>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</si>
  <si>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</si>
  <si>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</si>
  <si>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</si>
  <si>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</si>
  <si>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</si>
  <si>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</si>
  <si>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</si>
  <si>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</si>
  <si>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</si>
  <si>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</si>
  <si>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</si>
  <si>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</si>
  <si>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</si>
  <si>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</si>
  <si>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</si>
  <si>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</si>
  <si>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</si>
  <si>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</si>
  <si>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</si>
  <si>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</si>
  <si>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</si>
  <si>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</si>
  <si>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</si>
  <si>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</si>
  <si>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</si>
  <si>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</si>
  <si>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</si>
  <si>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</si>
  <si>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</si>
  <si>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</si>
  <si>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</si>
  <si>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</si>
  <si>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</si>
  <si>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</si>
  <si>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</si>
  <si>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</si>
  <si>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</si>
  <si>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</si>
  <si>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</si>
  <si>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</si>
  <si>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</si>
  <si>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</si>
  <si>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</si>
  <si>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</si>
  <si>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</si>
  <si>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</si>
  <si>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</si>
  <si>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</si>
  <si>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</si>
  <si>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</si>
  <si>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</si>
  <si>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</si>
  <si>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</si>
  <si>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</si>
  <si>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</si>
  <si>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</si>
  <si>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</si>
  <si>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</si>
  <si>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</si>
  <si>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</si>
  <si>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</si>
  <si>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</si>
  <si>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</si>
  <si>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</si>
  <si>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</si>
  <si>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</si>
  <si>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</si>
  <si>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</si>
  <si>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</si>
  <si>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</si>
  <si>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</si>
  <si>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</si>
  <si>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</si>
  <si>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</si>
  <si>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</si>
  <si>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</si>
  <si>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</si>
  <si>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</si>
  <si>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</si>
  <si>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</si>
  <si>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</si>
  <si>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</si>
  <si>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</si>
  <si>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</si>
  <si>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</si>
  <si>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</si>
  <si>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</si>
  <si>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</si>
  <si>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</si>
  <si>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</si>
  <si>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</si>
  <si>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</si>
  <si>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</si>
  <si>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</si>
  <si>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</si>
  <si>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</si>
  <si>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</si>
  <si>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</si>
  <si>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</si>
  <si>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</si>
  <si>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</si>
  <si>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</si>
  <si>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</si>
  <si>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</si>
  <si>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</si>
  <si>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</si>
  <si>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</si>
  <si>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</si>
  <si>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</si>
  <si>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</si>
  <si>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</si>
  <si>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</si>
  <si>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</si>
  <si>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</si>
  <si>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</si>
  <si>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</si>
  <si>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</si>
  <si>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</si>
  <si>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</si>
  <si>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</si>
  <si>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</si>
  <si>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</si>
  <si>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</si>
  <si>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</si>
  <si>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</si>
  <si>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</si>
  <si>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</si>
  <si>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</si>
  <si>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</si>
  <si>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</si>
  <si>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</si>
  <si>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</si>
  <si>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</si>
  <si>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</si>
  <si>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</si>
  <si>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</si>
  <si>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</si>
  <si>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</si>
  <si>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</si>
  <si>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</si>
  <si>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</si>
  <si>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</si>
  <si>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</si>
  <si>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</si>
  <si>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</si>
  <si>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</si>
  <si>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</si>
  <si>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</si>
  <si>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</si>
  <si>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</si>
  <si>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</si>
  <si>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</si>
  <si>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</si>
  <si>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</si>
  <si>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</si>
  <si>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</si>
  <si>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</si>
  <si>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</si>
  <si>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</si>
  <si>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</si>
  <si>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</si>
  <si>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</si>
  <si>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</si>
  <si>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</si>
  <si>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</si>
  <si>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</si>
  <si>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</si>
  <si>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</si>
  <si>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</si>
  <si>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</si>
  <si>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</si>
  <si>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</si>
  <si>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</si>
  <si>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</si>
  <si>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</si>
  <si>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</si>
  <si>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</si>
  <si>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</si>
  <si>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</si>
  <si>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</si>
  <si>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</si>
  <si>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</si>
  <si>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</si>
  <si>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</si>
  <si>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</si>
  <si>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</si>
  <si>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</si>
  <si>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</si>
  <si>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</si>
  <si>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</si>
  <si>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</si>
  <si>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</si>
  <si>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</si>
  <si>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</si>
  <si>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</si>
  <si>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</si>
  <si>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</si>
  <si>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</si>
  <si>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</si>
  <si>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</si>
  <si>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</si>
  <si>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</si>
  <si>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</si>
  <si>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</si>
  <si>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</si>
  <si>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</si>
  <si>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</si>
  <si>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</si>
  <si>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</si>
  <si>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</si>
  <si>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</si>
  <si>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</si>
  <si>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</si>
  <si>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</si>
  <si>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</si>
  <si>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</si>
  <si>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</si>
  <si>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</si>
  <si>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</si>
  <si>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</si>
  <si>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</si>
  <si>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</si>
  <si>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</si>
  <si>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</si>
  <si>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</si>
  <si>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</si>
  <si>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</si>
  <si>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</si>
  <si>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</si>
  <si>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</si>
  <si>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</si>
  <si>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</si>
  <si>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</si>
  <si>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</si>
  <si>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</si>
  <si>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</si>
  <si>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</si>
  <si>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</si>
  <si>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</si>
  <si>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</si>
  <si>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</si>
  <si>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</si>
  <si>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</si>
  <si>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</si>
  <si>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</si>
  <si>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</si>
  <si>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</si>
  <si>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</si>
  <si>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</si>
  <si>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</si>
  <si>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</si>
  <si>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</si>
  <si>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</si>
  <si>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</si>
  <si>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</si>
  <si>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</si>
  <si>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</si>
  <si>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</si>
  <si>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</si>
  <si>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</si>
  <si>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</si>
  <si>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</si>
  <si>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</si>
  <si>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</si>
  <si>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</si>
  <si>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</si>
  <si>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</si>
  <si>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</si>
  <si>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</si>
  <si>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</si>
  <si>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</si>
  <si>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</si>
  <si>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</si>
  <si>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</si>
  <si>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</si>
  <si>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</si>
  <si>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</si>
  <si>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</si>
  <si>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</si>
  <si>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</si>
  <si>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</si>
  <si>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</si>
  <si>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</si>
  <si>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</si>
  <si>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</si>
  <si>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</si>
  <si>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</si>
  <si>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</si>
  <si>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</si>
  <si>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</si>
  <si>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</si>
  <si>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</si>
  <si>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</si>
  <si>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</si>
  <si>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</si>
  <si>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</si>
  <si>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</si>
  <si>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</si>
  <si>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</si>
  <si>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</si>
  <si>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</si>
  <si>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</si>
  <si>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</si>
  <si>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</si>
  <si>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</si>
  <si>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</si>
  <si>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</si>
  <si>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</si>
  <si>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</si>
  <si>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</si>
  <si>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</si>
  <si>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</si>
  <si>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</si>
  <si>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</si>
  <si>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</si>
  <si>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</si>
  <si>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</si>
  <si>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</si>
  <si>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</si>
  <si>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</si>
  <si>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</si>
  <si>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</si>
  <si>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</si>
  <si>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</si>
  <si>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</si>
  <si>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</si>
  <si>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</si>
  <si>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</si>
  <si>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</si>
  <si>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</si>
  <si>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</si>
  <si>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</si>
  <si>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</si>
  <si>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</si>
  <si>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</si>
  <si>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</si>
  <si>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</si>
  <si>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</si>
  <si>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</si>
  <si>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</si>
  <si>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</si>
  <si>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</si>
  <si>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</si>
  <si>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</si>
  <si>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</si>
  <si>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</si>
  <si>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</si>
  <si>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</si>
  <si>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</si>
  <si>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</si>
  <si>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</si>
  <si>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</si>
  <si>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</si>
  <si>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</si>
  <si>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</si>
  <si>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</si>
  <si>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</si>
  <si>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</si>
  <si>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</si>
  <si>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</si>
  <si>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</si>
  <si>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</si>
  <si>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</si>
  <si>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</si>
  <si>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</si>
  <si>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</si>
  <si>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</si>
  <si>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</si>
  <si>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</si>
  <si>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</si>
  <si>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</si>
  <si>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</si>
  <si>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</si>
  <si>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</si>
  <si>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</si>
  <si>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</si>
  <si>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</si>
  <si>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</si>
  <si>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</si>
  <si>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</si>
  <si>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</si>
  <si>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</si>
  <si>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</si>
  <si>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</si>
  <si>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</si>
  <si>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</si>
  <si>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</si>
  <si>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</si>
  <si>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</si>
  <si>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</si>
  <si>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</si>
  <si>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</si>
  <si>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</si>
  <si>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</si>
  <si>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</si>
  <si>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</si>
  <si>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</si>
  <si>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</si>
  <si>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</si>
  <si>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</si>
  <si>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</si>
  <si>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</si>
  <si>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</si>
  <si>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</si>
  <si>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</si>
  <si>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</si>
  <si>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</si>
  <si>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</si>
  <si>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</si>
  <si>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</si>
  <si>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</si>
  <si>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</si>
  <si>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</si>
  <si>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</si>
  <si>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</si>
  <si>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</si>
  <si>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</si>
  <si>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</si>
  <si>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</si>
  <si>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</si>
  <si>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</si>
  <si>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</si>
  <si>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</si>
  <si>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</si>
  <si>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</si>
  <si>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</si>
  <si>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</si>
  <si>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</si>
  <si>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</si>
  <si>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</si>
  <si>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</si>
  <si>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</si>
  <si>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</si>
  <si>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</si>
  <si>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</si>
  <si>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</si>
  <si>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</si>
  <si>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</si>
  <si>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</si>
  <si>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</si>
  <si>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</si>
  <si>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</si>
  <si>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</si>
  <si>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</si>
  <si>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</si>
  <si>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</si>
  <si>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</si>
  <si>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</si>
  <si>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</si>
  <si>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</si>
  <si>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</si>
  <si>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</si>
  <si>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</si>
  <si>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</si>
  <si>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</si>
  <si>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</si>
  <si>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</si>
  <si>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</si>
  <si>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</si>
  <si>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</si>
  <si>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</si>
  <si>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</si>
  <si>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</si>
  <si>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</si>
  <si>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</si>
  <si>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</si>
  <si>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</si>
  <si>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</si>
  <si>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</si>
  <si>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</si>
  <si>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</si>
  <si>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</si>
  <si>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</si>
  <si>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</si>
  <si>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</si>
  <si>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</si>
  <si>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</si>
  <si>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</si>
  <si>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</si>
  <si>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</si>
  <si>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</si>
  <si>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</si>
  <si>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</si>
  <si>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</si>
  <si>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</si>
  <si>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</si>
  <si>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</si>
  <si>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</si>
  <si>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</si>
  <si>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</si>
  <si>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</si>
  <si>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</si>
  <si>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</si>
  <si>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</si>
  <si>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</si>
  <si>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</si>
  <si>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</si>
  <si>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</si>
  <si>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</si>
  <si>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</si>
  <si>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</si>
  <si>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</si>
  <si>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</si>
  <si>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</si>
  <si>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</si>
  <si>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</si>
  <si>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</si>
  <si>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</si>
  <si>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</si>
  <si>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</si>
  <si>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</si>
  <si>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</si>
  <si>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</si>
  <si>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</si>
  <si>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</si>
  <si>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</si>
  <si>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</si>
  <si>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</si>
  <si>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</si>
  <si>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</si>
  <si>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</si>
  <si>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</si>
  <si>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</si>
  <si>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</si>
  <si>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</si>
  <si>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</si>
  <si>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</si>
  <si>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</si>
  <si>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</si>
  <si>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</si>
  <si>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</si>
  <si>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</si>
  <si>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</si>
  <si>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</si>
  <si>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</si>
  <si>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</si>
  <si>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</si>
  <si>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</si>
  <si>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</si>
  <si>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</si>
  <si>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</si>
  <si>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</si>
  <si>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</si>
  <si>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</si>
  <si>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</si>
  <si>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</si>
  <si>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</si>
  <si>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</si>
  <si>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</si>
  <si>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</si>
  <si>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</si>
  <si>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</si>
  <si>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</si>
  <si>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</si>
  <si>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</si>
  <si>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</si>
  <si>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</si>
  <si>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</si>
  <si>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</si>
  <si>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</si>
  <si>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</si>
  <si>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</si>
  <si>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</si>
  <si>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</si>
  <si>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</si>
  <si>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</si>
  <si>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</si>
  <si>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</si>
  <si>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</si>
  <si>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</si>
  <si>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</si>
  <si>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</si>
  <si>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</si>
  <si>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</si>
  <si>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</si>
  <si>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</si>
  <si>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</si>
  <si>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</si>
  <si>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</si>
  <si>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</si>
  <si>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</si>
  <si>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</si>
  <si>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</si>
  <si>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</si>
  <si>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</si>
  <si>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</si>
  <si>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</si>
  <si>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</si>
  <si>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</si>
  <si>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</si>
  <si>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</si>
  <si>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</si>
  <si>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</si>
  <si>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</si>
  <si>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</si>
  <si>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</si>
  <si>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</si>
  <si>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</si>
  <si>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</si>
  <si>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</si>
  <si>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</si>
  <si>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</si>
  <si>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</si>
  <si>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</si>
  <si>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</si>
  <si>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</si>
  <si>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</si>
  <si>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</si>
  <si>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</si>
  <si>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</si>
  <si>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</si>
  <si>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</si>
  <si>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</si>
  <si>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</si>
  <si>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</si>
  <si>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</si>
  <si>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</si>
  <si>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</si>
  <si>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</si>
  <si>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</si>
  <si>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</si>
  <si>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</si>
  <si>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</si>
  <si>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</si>
  <si>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</si>
  <si>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</si>
  <si>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</si>
  <si>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</si>
  <si>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</si>
  <si>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</si>
  <si>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</si>
  <si>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</si>
  <si>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</si>
  <si>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</si>
  <si>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</si>
  <si>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</si>
  <si>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</si>
  <si>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</si>
  <si>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</si>
  <si>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</si>
  <si>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</si>
  <si>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</si>
  <si>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</si>
  <si>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</si>
  <si>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</si>
  <si>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</si>
  <si>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</si>
  <si>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</si>
  <si>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</si>
  <si>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</si>
  <si>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</si>
  <si>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</si>
  <si>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</si>
  <si>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</si>
  <si>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</si>
  <si>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</si>
  <si>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</si>
  <si>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</si>
  <si>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</si>
  <si>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</si>
  <si>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</si>
  <si>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</si>
  <si>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</si>
  <si>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</si>
  <si>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</si>
  <si>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</si>
  <si>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</si>
  <si>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</si>
  <si>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</si>
  <si>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</si>
  <si>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</si>
  <si>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</si>
  <si>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</si>
  <si>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</si>
  <si>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</si>
  <si>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</si>
  <si>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</si>
  <si>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</si>
  <si>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</si>
  <si>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</si>
  <si>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</si>
  <si>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</si>
  <si>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</si>
  <si>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</si>
  <si>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</si>
  <si>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</si>
  <si>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</si>
  <si>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</si>
  <si>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</si>
  <si>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</si>
  <si>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</si>
  <si>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</si>
  <si>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</si>
  <si>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</si>
  <si>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</si>
  <si>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</si>
  <si>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</si>
  <si>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</si>
  <si>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</si>
  <si>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</si>
  <si>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</si>
  <si>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</si>
  <si>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</si>
  <si>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</si>
  <si>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</si>
  <si>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</si>
  <si>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</si>
  <si>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</si>
  <si>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</si>
  <si>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</si>
  <si>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</si>
  <si>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</si>
  <si>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</si>
  <si>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</si>
  <si>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</si>
  <si>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</si>
  <si>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</si>
  <si>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</si>
  <si>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</si>
  <si>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</si>
  <si>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</si>
  <si>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</si>
  <si>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</si>
  <si>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</si>
  <si>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</si>
  <si>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</si>
  <si>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</si>
  <si>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</si>
  <si>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</si>
  <si>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</si>
  <si>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</si>
  <si>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</si>
  <si>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</si>
  <si>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</si>
  <si>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</si>
  <si>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</si>
  <si>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</si>
  <si>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</si>
  <si>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</si>
  <si>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</si>
  <si>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</si>
  <si>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</si>
  <si>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</si>
  <si>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</si>
  <si>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</si>
  <si>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</si>
  <si>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</si>
  <si>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</si>
  <si>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</si>
  <si>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</si>
  <si>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</si>
  <si>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</si>
  <si>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</si>
  <si>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</si>
  <si>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</si>
  <si>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</si>
  <si>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</si>
  <si>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</si>
  <si>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</si>
  <si>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</si>
  <si>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</si>
  <si>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</si>
  <si>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</si>
  <si>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</si>
  <si>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</si>
  <si>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</si>
  <si>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</si>
  <si>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</si>
  <si>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</si>
  <si>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</si>
  <si>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</si>
  <si>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</si>
  <si>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</si>
  <si>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</si>
  <si>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</si>
  <si>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</si>
  <si>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</si>
  <si>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</si>
  <si>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</si>
  <si>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</si>
  <si>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</si>
  <si>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</si>
  <si>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</si>
  <si>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</si>
  <si>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</si>
  <si>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</si>
  <si>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</si>
  <si>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</si>
  <si>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</si>
  <si>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</si>
  <si>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</si>
  <si>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</si>
  <si>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</si>
  <si>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</si>
  <si>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</si>
  <si>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</si>
  <si>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</si>
  <si>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</si>
  <si>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</si>
  <si>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</si>
  <si>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</si>
  <si>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</si>
  <si>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</si>
  <si>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</si>
  <si>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</si>
  <si>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</si>
  <si>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</si>
  <si>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</si>
  <si>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</si>
  <si>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</si>
  <si>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</si>
  <si>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</si>
  <si>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</si>
  <si>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</si>
  <si>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</si>
  <si>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</si>
  <si>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</si>
  <si>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</si>
  <si>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</si>
  <si>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</si>
  <si>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</si>
  <si>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</si>
  <si>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</si>
  <si>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</si>
  <si>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</si>
  <si>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</si>
  <si>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</si>
  <si>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</si>
  <si>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</si>
  <si>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</si>
  <si>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</si>
  <si>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</si>
  <si>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</si>
  <si>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</si>
  <si>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</si>
  <si>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</si>
  <si>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</si>
  <si>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</si>
  <si>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</si>
  <si>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</si>
  <si>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</si>
  <si>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</si>
  <si>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</si>
  <si>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</si>
  <si>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</si>
  <si>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</si>
  <si>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</si>
  <si>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</si>
  <si>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</si>
  <si>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</si>
  <si>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</si>
  <si>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</si>
  <si>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</si>
  <si>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</si>
  <si>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</si>
  <si>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</si>
  <si>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</si>
  <si>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</si>
  <si>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</si>
  <si>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</si>
  <si>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</si>
  <si>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</si>
  <si>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</si>
  <si>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</si>
  <si>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</si>
  <si>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</si>
  <si>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</si>
  <si>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</si>
  <si>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</si>
  <si>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</si>
  <si>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</si>
  <si>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</si>
  <si>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</si>
  <si>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</si>
  <si>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</si>
  <si>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</si>
  <si>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</si>
  <si>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</si>
  <si>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</si>
  <si>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</si>
  <si>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</si>
  <si>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</si>
  <si>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</si>
  <si>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</si>
  <si>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</si>
  <si>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</si>
  <si>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</si>
  <si>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</si>
  <si>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</si>
  <si>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</si>
  <si>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</si>
  <si>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</si>
  <si>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</si>
  <si>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</si>
  <si>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</si>
  <si>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</si>
  <si>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</si>
  <si>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</si>
  <si>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</si>
  <si>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</si>
  <si>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</si>
  <si>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</si>
  <si>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</si>
  <si>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</si>
  <si>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</si>
  <si>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</si>
  <si>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</si>
  <si>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</si>
  <si>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</si>
  <si>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</si>
  <si>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</si>
  <si>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</si>
  <si>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</si>
  <si>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</si>
  <si>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</si>
  <si>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</si>
  <si>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</si>
  <si>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</si>
  <si>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</si>
  <si>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</si>
  <si>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</si>
  <si>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</si>
  <si>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</si>
  <si>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</si>
  <si>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</si>
  <si>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</si>
  <si>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</si>
  <si>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</si>
  <si>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</si>
  <si>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</si>
  <si>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</si>
  <si>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</si>
  <si>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</si>
  <si>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</si>
  <si>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</si>
  <si>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</si>
  <si>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</si>
  <si>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</si>
  <si>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</si>
  <si>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</si>
  <si>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</si>
  <si>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</si>
  <si>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</si>
  <si>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</si>
  <si>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</si>
  <si>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</si>
  <si>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</si>
  <si>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</si>
  <si>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</si>
  <si>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</si>
  <si>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</si>
  <si>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</si>
  <si>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</si>
  <si>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</si>
  <si>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</si>
  <si>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</si>
  <si>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</si>
  <si>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</si>
  <si>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</si>
  <si>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</si>
  <si>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</si>
  <si>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</si>
  <si>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</si>
  <si>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</si>
  <si>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</si>
  <si>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</si>
  <si>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</si>
  <si>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</si>
  <si>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</si>
  <si>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</si>
  <si>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</si>
  <si>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</si>
  <si>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</si>
  <si>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</si>
  <si>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</si>
  <si>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</si>
  <si>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</si>
  <si>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</si>
  <si>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</si>
  <si>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</si>
  <si>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</si>
  <si>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</si>
  <si>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</si>
  <si>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</si>
  <si>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</si>
  <si>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</si>
  <si>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</si>
  <si>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</si>
  <si>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</si>
  <si>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</si>
  <si>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</si>
  <si>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</si>
  <si>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</si>
  <si>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</si>
  <si>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</si>
  <si>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</si>
  <si>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</si>
  <si>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</si>
  <si>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</si>
  <si>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</si>
  <si>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</si>
  <si>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</si>
  <si>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</si>
  <si>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</si>
  <si>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</si>
  <si>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</si>
  <si>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</si>
  <si>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</si>
  <si>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</si>
  <si>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</si>
  <si>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</si>
  <si>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</si>
  <si>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</si>
  <si>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</si>
  <si>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</si>
  <si>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</si>
  <si>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</si>
  <si>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</si>
  <si>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</si>
  <si>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</si>
  <si>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</si>
  <si>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</si>
  <si>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</si>
  <si>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</si>
  <si>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</si>
  <si>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</si>
  <si>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</si>
  <si>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</si>
  <si>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</si>
  <si>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</si>
  <si>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</si>
  <si>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</si>
  <si>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</si>
  <si>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</si>
  <si>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</si>
  <si>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</si>
  <si>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</si>
  <si>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</si>
  <si>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</si>
  <si>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</si>
  <si>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</si>
  <si>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</si>
  <si>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</si>
  <si>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</si>
  <si>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</si>
  <si>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</si>
  <si>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</si>
  <si>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</si>
  <si>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</si>
  <si>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</si>
  <si>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</si>
  <si>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</si>
  <si>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</si>
  <si>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</si>
  <si>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</si>
  <si>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</si>
  <si>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</si>
  <si>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</si>
  <si>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</si>
  <si>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</si>
  <si>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</si>
  <si>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</si>
  <si>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</si>
  <si>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</si>
  <si>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</si>
  <si>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</si>
  <si>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</si>
  <si>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</si>
  <si>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</si>
  <si>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</si>
  <si>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</si>
  <si>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</si>
  <si>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</si>
  <si>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</si>
  <si>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</si>
  <si>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</si>
  <si>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</si>
  <si>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</si>
  <si>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</si>
  <si>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</si>
  <si>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</si>
  <si>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</si>
  <si>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</si>
  <si>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</si>
  <si>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</si>
  <si>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</si>
  <si>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</si>
  <si>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</si>
  <si>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</si>
  <si>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</si>
  <si>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</si>
  <si>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</si>
  <si>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</si>
  <si>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</si>
  <si>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</si>
  <si>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</si>
  <si>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</si>
  <si>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</si>
  <si>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</si>
  <si>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</si>
  <si>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</si>
  <si>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</si>
  <si>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</si>
  <si>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</si>
  <si>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</si>
  <si>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</si>
  <si>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</si>
  <si>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</si>
  <si>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</si>
  <si>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</si>
  <si>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</si>
  <si>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</si>
  <si>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</si>
  <si>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</si>
  <si>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</si>
  <si>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</si>
  <si>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</si>
  <si>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</si>
  <si>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</si>
  <si>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</si>
  <si>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</si>
  <si>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</si>
  <si>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</si>
  <si>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</si>
  <si>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</si>
  <si>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</si>
  <si>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</si>
  <si>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</si>
  <si>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</si>
  <si>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</si>
  <si>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</si>
  <si>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</si>
  <si>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</si>
  <si>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</si>
  <si>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</si>
  <si>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</si>
  <si>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</si>
  <si>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</si>
  <si>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</si>
  <si>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</si>
  <si>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</si>
  <si>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</si>
  <si>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</si>
  <si>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</si>
  <si>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</si>
  <si>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</si>
  <si>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</si>
  <si>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</si>
  <si>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</si>
  <si>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</si>
  <si>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</si>
  <si>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</si>
  <si>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</si>
  <si>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</si>
  <si>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</si>
  <si>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</si>
  <si>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</si>
  <si>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</si>
  <si>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</si>
  <si>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</si>
  <si>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</si>
  <si>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</si>
  <si>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</si>
  <si>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</si>
  <si>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</si>
  <si>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</si>
  <si>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</si>
  <si>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</si>
  <si>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</si>
  <si>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</si>
  <si>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</si>
  <si>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</si>
  <si>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</si>
  <si>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</si>
  <si>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</si>
  <si>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</si>
  <si>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</si>
  <si>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</si>
  <si>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</si>
  <si>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</si>
  <si>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</si>
  <si>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</si>
  <si>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</si>
  <si>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</si>
  <si>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</si>
  <si>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</si>
  <si>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</si>
  <si>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</si>
  <si>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</si>
  <si>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</si>
  <si>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</si>
  <si>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</si>
  <si>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</si>
  <si>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</si>
  <si>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</si>
  <si>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</si>
  <si>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</si>
  <si>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</si>
  <si>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</si>
  <si>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</si>
  <si>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</si>
  <si>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</si>
  <si>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</si>
  <si>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</si>
  <si>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</si>
  <si>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</si>
  <si>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</si>
  <si>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</si>
  <si>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</si>
  <si>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</si>
  <si>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</si>
  <si>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</si>
  <si>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</si>
  <si>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</si>
  <si>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</si>
  <si>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</si>
  <si>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</si>
  <si>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</si>
  <si>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</si>
  <si>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</si>
  <si>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</si>
  <si>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</si>
  <si>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</si>
  <si>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</si>
  <si>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</si>
  <si>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</si>
  <si>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</si>
  <si>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</si>
  <si>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</si>
  <si>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</si>
  <si>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</si>
  <si>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</si>
  <si>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</si>
  <si>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</si>
  <si>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</si>
  <si>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</si>
  <si>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</si>
  <si>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</si>
  <si>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</si>
  <si>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</si>
  <si>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</si>
  <si>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</si>
  <si>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</si>
  <si>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</si>
  <si>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</si>
  <si>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</si>
  <si>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</si>
  <si>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</si>
  <si>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</si>
  <si>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</si>
  <si>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</si>
  <si>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</si>
  <si>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</si>
  <si>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</si>
  <si>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</si>
  <si>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</si>
  <si>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</si>
  <si>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</si>
  <si>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</si>
  <si>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</si>
  <si>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</si>
  <si>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</si>
  <si>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</si>
  <si>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</si>
  <si>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</si>
  <si>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</si>
  <si>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</si>
  <si>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</si>
  <si>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</si>
  <si>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</si>
  <si>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</si>
  <si>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</si>
  <si>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</si>
  <si>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</si>
  <si>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</si>
  <si>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</si>
  <si>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</si>
  <si>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</si>
  <si>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</si>
  <si>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</si>
  <si>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</si>
  <si>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</si>
  <si>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</si>
  <si>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</si>
  <si>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</si>
  <si>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</si>
  <si>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</si>
  <si>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</si>
  <si>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</si>
  <si>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</si>
  <si>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</si>
  <si>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</si>
  <si>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</si>
  <si>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</si>
  <si>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</si>
  <si>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</si>
  <si>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</si>
  <si>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</si>
  <si>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</si>
  <si>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</si>
  <si>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</si>
  <si>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</si>
  <si>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</si>
  <si>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</si>
  <si>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</si>
  <si>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</si>
  <si>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</si>
  <si>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</si>
  <si>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</si>
  <si>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</si>
  <si>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</si>
  <si>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</si>
  <si>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</si>
  <si>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</si>
  <si>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</si>
  <si>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</si>
  <si>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</si>
  <si>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</si>
  <si>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</si>
  <si>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</si>
  <si>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</si>
  <si>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</si>
  <si>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</si>
  <si>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</si>
  <si>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</si>
  <si>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</si>
  <si>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</si>
  <si>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</si>
  <si>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</si>
  <si>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</si>
  <si>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</si>
  <si>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</si>
  <si>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</si>
  <si>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</si>
  <si>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</si>
  <si>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</si>
  <si>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</si>
  <si>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</si>
  <si>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</si>
  <si>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</si>
  <si>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</si>
  <si>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</si>
  <si>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</si>
  <si>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</si>
  <si>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</si>
  <si>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</si>
  <si>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</si>
  <si>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</si>
  <si>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</si>
  <si>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</si>
  <si>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</si>
  <si>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</si>
  <si>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</si>
  <si>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</si>
  <si>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</si>
  <si>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</si>
  <si>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</si>
  <si>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</si>
  <si>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</si>
  <si>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</si>
  <si>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</si>
  <si>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</si>
  <si>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</si>
  <si>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</si>
  <si>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</si>
  <si>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</si>
  <si>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</si>
  <si>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</si>
  <si>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</si>
  <si>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</si>
  <si>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</si>
  <si>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</si>
  <si>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</si>
  <si>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</si>
  <si>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</si>
  <si>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</si>
  <si>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</si>
  <si>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</si>
  <si>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</si>
  <si>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</si>
  <si>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</si>
  <si>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</si>
  <si>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</si>
  <si>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</si>
  <si>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</si>
  <si>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</si>
  <si>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</si>
  <si>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</si>
  <si>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</si>
  <si>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</si>
  <si>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</si>
  <si>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</si>
  <si>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</si>
  <si>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</si>
  <si>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</si>
  <si>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</si>
  <si>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</si>
  <si>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</si>
  <si>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</si>
  <si>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</si>
  <si>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</si>
  <si>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</si>
  <si>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</si>
  <si>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</si>
  <si>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</si>
  <si>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</si>
  <si>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</si>
  <si>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</si>
  <si>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</si>
  <si>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</si>
  <si>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</si>
  <si>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</si>
  <si>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</si>
  <si>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</si>
  <si>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</si>
  <si>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</si>
  <si>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</si>
  <si>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</si>
  <si>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</si>
  <si>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</si>
  <si>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</si>
  <si>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</si>
  <si>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</si>
  <si>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</si>
  <si>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</si>
  <si>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</si>
  <si>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</si>
  <si>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</si>
  <si>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</si>
  <si>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</si>
  <si>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</si>
  <si>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</si>
  <si>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</si>
  <si>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</si>
  <si>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</si>
  <si>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</si>
  <si>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</si>
  <si>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</si>
  <si>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</si>
  <si>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</si>
  <si>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</si>
  <si>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</si>
  <si>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</si>
  <si>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</si>
  <si>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</si>
  <si>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</si>
  <si>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</si>
  <si>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</si>
  <si>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</si>
  <si>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</si>
  <si>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</si>
  <si>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</si>
  <si>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</si>
  <si>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</si>
  <si>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</si>
  <si>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</si>
  <si>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</si>
  <si>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</si>
  <si>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</si>
  <si>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</si>
  <si>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</si>
  <si>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</si>
  <si>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</si>
  <si>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</si>
  <si>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</si>
  <si>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</si>
  <si>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</si>
  <si>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</si>
  <si>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</si>
  <si>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</si>
  <si>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</si>
  <si>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</si>
  <si>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</si>
  <si>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</si>
  <si>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</si>
  <si>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</si>
  <si>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</si>
  <si>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</si>
  <si>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</si>
  <si>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</si>
  <si>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</si>
  <si>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</si>
  <si>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</si>
  <si>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</si>
  <si>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</si>
  <si>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</si>
  <si>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</si>
  <si>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</si>
  <si>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</si>
  <si>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</si>
  <si>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</si>
  <si>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</si>
  <si>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</si>
  <si>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</si>
  <si>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</si>
  <si>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</si>
  <si>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</si>
  <si>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</si>
  <si>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</si>
  <si>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</si>
  <si>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</si>
  <si>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</si>
  <si>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</si>
  <si>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</si>
  <si>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</si>
  <si>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</si>
  <si>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</si>
  <si>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</si>
  <si>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</si>
  <si>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</si>
  <si>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</si>
  <si>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</si>
  <si>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</si>
  <si>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</si>
  <si>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</si>
  <si>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</si>
  <si>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</si>
  <si>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</si>
  <si>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</si>
  <si>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</si>
  <si>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</si>
  <si>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</si>
  <si>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</si>
  <si>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</si>
  <si>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</si>
  <si>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</si>
  <si>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</si>
  <si>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</si>
  <si>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</si>
  <si>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</si>
  <si>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</si>
  <si>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</si>
  <si>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</si>
  <si>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</si>
  <si>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</si>
  <si>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</si>
  <si>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</si>
  <si>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</si>
  <si>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</si>
  <si>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</si>
  <si>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</si>
  <si>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</si>
  <si>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</si>
  <si>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</si>
  <si>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</si>
  <si>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</si>
  <si>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</si>
  <si>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</si>
  <si>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</si>
  <si>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</si>
  <si>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</si>
  <si>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</si>
  <si>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</si>
  <si>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</si>
  <si>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</si>
  <si>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</si>
  <si>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</si>
  <si>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</si>
  <si>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</si>
  <si>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</si>
  <si>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</si>
  <si>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</si>
  <si>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</si>
  <si>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</si>
  <si>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</si>
  <si>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</si>
  <si>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</si>
  <si>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</si>
  <si>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</si>
  <si>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</si>
  <si>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</si>
  <si>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</si>
  <si>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</si>
  <si>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</si>
  <si>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</si>
  <si>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</si>
  <si>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</si>
  <si>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</si>
  <si>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</si>
  <si>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</si>
  <si>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</si>
  <si>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</si>
  <si>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</si>
  <si>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</si>
  <si>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</si>
  <si>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</si>
  <si>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</si>
  <si>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</si>
  <si>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</si>
  <si>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</si>
  <si>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</si>
  <si>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</si>
  <si>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</si>
  <si>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</si>
  <si>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</si>
  <si>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</si>
  <si>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</si>
  <si>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</si>
  <si>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</si>
  <si>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</si>
  <si>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</si>
  <si>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</si>
  <si>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</si>
  <si>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</si>
  <si>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</si>
  <si>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</si>
  <si>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</si>
  <si>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</si>
  <si>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</si>
  <si>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</si>
  <si>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</si>
  <si>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</si>
  <si>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</si>
  <si>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</si>
  <si>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</si>
  <si>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</si>
  <si>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</si>
  <si>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</si>
  <si>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</si>
  <si>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</si>
  <si>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</si>
  <si>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</si>
  <si>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</si>
  <si>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</si>
  <si>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</si>
  <si>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</si>
  <si>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</si>
  <si>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</si>
  <si>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</si>
  <si>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</si>
  <si>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</si>
  <si>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</si>
  <si>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</si>
  <si>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</si>
  <si>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</si>
  <si>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</si>
  <si>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</si>
  <si>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</si>
  <si>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</si>
  <si>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</si>
  <si>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</si>
  <si>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</si>
  <si>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</si>
  <si>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</si>
  <si>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</si>
  <si>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</si>
  <si>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</si>
  <si>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</si>
  <si>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</si>
  <si>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</si>
  <si>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</si>
  <si>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</si>
  <si>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</si>
  <si>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</si>
  <si>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</si>
  <si>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</si>
  <si>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</si>
  <si>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</si>
  <si>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</si>
  <si>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</si>
  <si>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</si>
  <si>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</si>
  <si>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</si>
  <si>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</si>
  <si>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</si>
  <si>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</si>
  <si>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</si>
  <si>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</si>
  <si>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</si>
  <si>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</si>
  <si>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</si>
  <si>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</si>
  <si>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</si>
  <si>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</si>
  <si>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</si>
  <si>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</si>
  <si>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</si>
  <si>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</si>
  <si>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</si>
  <si>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</si>
  <si>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</si>
  <si>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</si>
  <si>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</si>
  <si>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</si>
  <si>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</si>
  <si>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</si>
  <si>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</si>
  <si>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</si>
  <si>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</si>
  <si>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</si>
  <si>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</si>
  <si>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</si>
  <si>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</si>
  <si>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</si>
  <si>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</si>
  <si>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</si>
  <si>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</si>
  <si>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</si>
  <si>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</si>
  <si>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</si>
  <si>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</si>
  <si>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</si>
  <si>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</si>
  <si>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</si>
  <si>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</si>
  <si>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</si>
  <si>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</si>
  <si>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</si>
  <si>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</si>
  <si>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</si>
  <si>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</si>
  <si>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</si>
  <si>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</si>
  <si>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</si>
  <si>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</si>
  <si>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</si>
  <si>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</si>
  <si>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</si>
  <si>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</si>
  <si>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</si>
  <si>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</si>
  <si>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</si>
  <si>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</si>
  <si>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</si>
  <si>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</si>
  <si>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</si>
  <si>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</si>
  <si>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</si>
  <si>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</si>
  <si>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</si>
  <si>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</si>
  <si>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</si>
  <si>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</si>
  <si>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</si>
  <si>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</si>
  <si>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</si>
  <si>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</si>
  <si>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</si>
  <si>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</si>
  <si>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</si>
  <si>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</si>
  <si>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</si>
  <si>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</si>
  <si>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</si>
  <si>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</si>
  <si>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</si>
  <si>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</si>
  <si>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</si>
  <si>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</si>
  <si>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</si>
  <si>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</si>
  <si>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</si>
  <si>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</si>
  <si>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</si>
  <si>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</si>
  <si>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</si>
  <si>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</si>
  <si>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</si>
  <si>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</si>
  <si>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</si>
  <si>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</si>
  <si>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</si>
  <si>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</si>
  <si>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</si>
  <si>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</si>
  <si>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</si>
  <si>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</si>
  <si>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</si>
  <si>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</si>
  <si>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</si>
  <si>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</si>
  <si>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</si>
  <si>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</si>
  <si>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</si>
  <si>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</si>
  <si>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</si>
  <si>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</si>
  <si>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</si>
  <si>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</si>
  <si>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</si>
  <si>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</si>
  <si>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</si>
  <si>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</si>
  <si>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</si>
  <si>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</si>
  <si>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</si>
  <si>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</si>
  <si>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</si>
  <si>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</si>
  <si>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</si>
  <si>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</si>
  <si>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</si>
  <si>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</si>
  <si>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</si>
  <si>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</si>
  <si>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</si>
  <si>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</si>
  <si>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</si>
  <si>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</si>
  <si>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</si>
  <si>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</si>
  <si>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</si>
  <si>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</si>
  <si>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</si>
  <si>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</si>
  <si>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</si>
  <si>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</si>
  <si>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</si>
  <si>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</si>
  <si>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</si>
  <si>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</si>
  <si>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</si>
  <si>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</si>
  <si>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</si>
  <si>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</si>
  <si>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</si>
  <si>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</si>
  <si>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</si>
  <si>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</si>
  <si>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</si>
  <si>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</si>
  <si>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</si>
  <si>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</si>
  <si>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</si>
  <si>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</si>
  <si>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</si>
  <si>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</si>
  <si>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</si>
  <si>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</si>
  <si>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</si>
  <si>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</si>
  <si>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</si>
  <si>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</si>
  <si>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</si>
  <si>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</si>
  <si>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</si>
  <si>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</si>
  <si>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</si>
  <si>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</si>
  <si>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</si>
  <si>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</si>
  <si>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</si>
  <si>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</si>
  <si>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</si>
  <si>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</si>
  <si>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</si>
  <si>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</si>
  <si>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</si>
  <si>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</si>
  <si>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</si>
  <si>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</si>
  <si>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</si>
  <si>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</si>
  <si>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</si>
  <si>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</si>
  <si>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</si>
  <si>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</si>
  <si>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</si>
  <si>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</si>
  <si>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</si>
  <si>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</si>
  <si>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</si>
  <si>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</si>
  <si>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</si>
  <si>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</si>
  <si>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</si>
  <si>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</si>
  <si>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</si>
  <si>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</si>
  <si>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</si>
  <si>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</si>
  <si>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</si>
  <si>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</si>
  <si>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</si>
  <si>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</si>
  <si>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</si>
  <si>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</si>
  <si>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</si>
  <si>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</si>
  <si>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</si>
  <si>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</si>
  <si>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</si>
  <si>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</si>
  <si>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</si>
  <si>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</si>
  <si>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</si>
  <si>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</si>
  <si>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</si>
  <si>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</si>
  <si>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</si>
  <si>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</si>
  <si>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</si>
  <si>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</si>
  <si>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</si>
  <si>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</si>
  <si>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</si>
  <si>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</si>
  <si>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</si>
  <si>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</si>
  <si>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</si>
  <si>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</si>
  <si>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</si>
  <si>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</si>
  <si>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</si>
  <si>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</si>
  <si>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</si>
  <si>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</si>
  <si>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</si>
  <si>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</si>
  <si>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</si>
  <si>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</si>
  <si>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</si>
  <si>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</si>
  <si>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</si>
  <si>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</si>
  <si>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</si>
  <si>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</si>
  <si>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</si>
  <si>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</si>
  <si>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</si>
  <si>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</si>
  <si>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</si>
  <si>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</si>
  <si>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</si>
  <si>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</si>
  <si>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</si>
  <si>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</si>
  <si>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</si>
  <si>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</si>
  <si>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</si>
  <si>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</si>
  <si>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</si>
  <si>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</si>
  <si>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</si>
  <si>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</si>
  <si>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</si>
  <si>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</si>
  <si>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</si>
  <si>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</si>
  <si>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</si>
  <si>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</si>
  <si>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</si>
  <si>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</si>
  <si>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</si>
  <si>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</si>
  <si>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</si>
  <si>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</si>
  <si>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</si>
  <si>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</si>
  <si>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</si>
  <si>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</si>
  <si>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</si>
  <si>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</si>
  <si>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</si>
  <si>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</si>
  <si>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</si>
  <si>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</si>
  <si>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</si>
  <si>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</si>
  <si>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</si>
  <si>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</si>
  <si>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</si>
  <si>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</si>
  <si>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</si>
  <si>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</si>
  <si>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</si>
  <si>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</si>
  <si>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</si>
  <si>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</si>
  <si>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</si>
  <si>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</si>
  <si>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</si>
  <si>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</si>
  <si>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</si>
  <si>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</si>
  <si>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</si>
  <si>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</si>
  <si>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</si>
  <si>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</si>
  <si>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</si>
  <si>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</si>
  <si>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</si>
  <si>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</si>
  <si>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</si>
  <si>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</si>
  <si>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</si>
  <si>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</si>
  <si>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</si>
  <si>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</si>
  <si>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</si>
  <si>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</si>
  <si>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</si>
  <si>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</si>
  <si>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</si>
  <si>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</si>
  <si>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</si>
  <si>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</si>
  <si>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</si>
  <si>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</si>
  <si>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</si>
  <si>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</si>
  <si>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</si>
  <si>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</si>
  <si>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</si>
  <si>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</si>
  <si>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</si>
  <si>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</si>
  <si>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</si>
  <si>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</si>
  <si>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</si>
  <si>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</si>
  <si>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</si>
  <si>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</si>
  <si>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</si>
  <si>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</si>
  <si>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</si>
  <si>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</si>
  <si>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</si>
  <si>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</si>
  <si>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</si>
  <si>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</si>
  <si>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</si>
  <si>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</si>
  <si>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</si>
  <si>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</si>
  <si>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</si>
  <si>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</si>
  <si>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</si>
  <si>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</si>
  <si>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</si>
  <si>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</si>
  <si>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</si>
  <si>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</si>
  <si>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</si>
  <si>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</si>
  <si>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</si>
  <si>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</si>
  <si>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</si>
  <si>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</si>
  <si>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</si>
  <si>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</si>
  <si>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</si>
  <si>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</si>
  <si>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</si>
  <si>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</si>
  <si>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</si>
  <si>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</si>
  <si>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</si>
  <si>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</si>
  <si>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</si>
  <si>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</si>
  <si>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</si>
  <si>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</si>
  <si>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</si>
  <si>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</si>
  <si>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</si>
  <si>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</si>
  <si>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</si>
  <si>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</si>
  <si>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</si>
  <si>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</si>
  <si>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</si>
  <si>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</si>
  <si>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</si>
  <si>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</si>
  <si>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</si>
  <si>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</si>
  <si>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</si>
  <si>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</si>
  <si>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</si>
  <si>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</si>
  <si>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</si>
  <si>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</si>
  <si>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</si>
  <si>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</si>
  <si>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</si>
  <si>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</si>
  <si>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</si>
  <si>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</si>
  <si>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</si>
  <si>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</si>
  <si>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</si>
  <si>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</si>
  <si>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</si>
  <si>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</si>
  <si>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</si>
  <si>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</si>
  <si>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</si>
  <si>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</si>
  <si>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</si>
  <si>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</si>
  <si>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</si>
  <si>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</si>
  <si>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</si>
  <si>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</si>
  <si>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</si>
  <si>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</si>
  <si>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</si>
  <si>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</si>
  <si>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</si>
  <si>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</si>
  <si>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</si>
  <si>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</si>
  <si>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</si>
  <si>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</si>
  <si>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</si>
  <si>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</si>
  <si>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</si>
  <si>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</si>
  <si>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</si>
  <si>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</si>
  <si>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</si>
  <si>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</si>
  <si>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</si>
  <si>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</si>
  <si>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</si>
  <si>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</si>
  <si>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</si>
  <si>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</si>
  <si>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</si>
  <si>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</si>
  <si>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</si>
  <si>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</si>
  <si>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</si>
  <si>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</si>
  <si>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</si>
  <si>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</si>
  <si>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</si>
  <si>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</si>
  <si>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</si>
  <si>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</si>
  <si>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</si>
  <si>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</si>
  <si>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</si>
  <si>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</si>
  <si>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</si>
  <si>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</si>
  <si>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</si>
  <si>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</si>
  <si>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</si>
  <si>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</si>
  <si>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</si>
  <si>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</si>
  <si>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</si>
  <si>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</si>
  <si>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</si>
  <si>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</si>
  <si>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</si>
  <si>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</si>
  <si>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</si>
  <si>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</si>
  <si>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</si>
  <si>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</si>
  <si>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</si>
  <si>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</si>
  <si>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</si>
  <si>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</si>
  <si>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</si>
  <si>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</si>
  <si>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</si>
  <si>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</si>
  <si>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</si>
  <si>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</si>
  <si>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</si>
  <si>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</si>
  <si>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</si>
  <si>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</si>
  <si>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</si>
  <si>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</si>
  <si>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</si>
  <si>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</si>
  <si>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</si>
  <si>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</si>
  <si>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</si>
  <si>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</si>
  <si>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</si>
  <si>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</si>
  <si>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</si>
  <si>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</si>
  <si>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</si>
  <si>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</si>
  <si>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</si>
  <si>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</si>
  <si>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</si>
  <si>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</si>
  <si>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</si>
  <si>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</si>
  <si>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</si>
  <si>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</si>
  <si>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</si>
  <si>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</si>
  <si>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</si>
  <si>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</si>
  <si>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</si>
  <si>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</si>
  <si>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</si>
  <si>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</si>
  <si>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</si>
  <si>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</si>
  <si>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</si>
  <si>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</si>
  <si>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</si>
  <si>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</si>
  <si>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</si>
  <si>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</si>
  <si>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</si>
  <si>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</si>
  <si>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</si>
  <si>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</si>
  <si>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</si>
  <si>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</si>
  <si>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</si>
  <si>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</si>
  <si>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</si>
  <si>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</si>
  <si>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</si>
  <si>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</si>
  <si>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</si>
  <si>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</si>
  <si>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</si>
  <si>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</si>
  <si>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</si>
  <si>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</si>
  <si>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</si>
  <si>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</si>
  <si>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</si>
  <si>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</si>
  <si>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</si>
  <si>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</si>
  <si>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</si>
  <si>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</si>
  <si>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</si>
  <si>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</si>
  <si>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</si>
  <si>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</si>
  <si>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</si>
  <si>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</si>
  <si>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</si>
  <si>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</si>
  <si>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</si>
  <si>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</si>
  <si>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</si>
  <si>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</si>
  <si>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</si>
  <si>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</si>
  <si>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</si>
  <si>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</si>
  <si>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</si>
  <si>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</si>
  <si>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</si>
  <si>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</si>
  <si>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</si>
  <si>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</si>
  <si>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</si>
  <si>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</si>
  <si>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</si>
  <si>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</si>
  <si>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</si>
  <si>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</si>
  <si>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</si>
  <si>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</si>
  <si>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</si>
  <si>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</si>
  <si>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</si>
  <si>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</si>
  <si>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</si>
  <si>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</si>
  <si>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</si>
  <si>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</si>
  <si>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</si>
  <si>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</si>
  <si>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</si>
  <si>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</si>
  <si>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</si>
  <si>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</si>
  <si>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</si>
  <si>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</si>
  <si>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</si>
  <si>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</si>
  <si>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</si>
  <si>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</si>
  <si>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</si>
  <si>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</si>
  <si>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</si>
  <si>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</si>
  <si>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</si>
  <si>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</si>
  <si>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</si>
  <si>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</si>
  <si>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</si>
  <si>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</si>
  <si>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</si>
  <si>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</si>
  <si>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</si>
  <si>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</si>
  <si>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</si>
  <si>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</si>
  <si>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</si>
  <si>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</si>
  <si>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</si>
  <si>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</si>
  <si>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</si>
  <si>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</si>
  <si>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</si>
  <si>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</si>
  <si>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</si>
  <si>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</si>
  <si>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</si>
  <si>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</si>
  <si>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</si>
  <si>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</si>
  <si>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</si>
  <si>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</si>
  <si>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</si>
  <si>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</si>
  <si>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</si>
  <si>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</si>
  <si>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</si>
  <si>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</si>
  <si>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</si>
  <si>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</si>
  <si>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</si>
  <si>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</si>
  <si>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</si>
  <si>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</si>
  <si>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</si>
  <si>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</si>
  <si>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</si>
  <si>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</si>
  <si>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</si>
  <si>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</si>
  <si>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</si>
  <si>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</si>
  <si>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</si>
  <si>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</si>
  <si>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</si>
  <si>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</si>
  <si>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</si>
  <si>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</si>
  <si>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</si>
  <si>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</si>
  <si>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</si>
  <si>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</si>
  <si>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</si>
  <si>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</si>
  <si>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</si>
  <si>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</si>
  <si>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</si>
  <si>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</si>
  <si>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</si>
  <si>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</si>
  <si>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</si>
  <si>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</si>
  <si>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</si>
  <si>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</si>
  <si>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</si>
  <si>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</si>
  <si>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</si>
  <si>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</si>
  <si>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</si>
  <si>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</si>
  <si>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</si>
  <si>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</si>
  <si>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</si>
  <si>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</si>
  <si>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</si>
  <si>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</si>
  <si>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</si>
  <si>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</si>
  <si>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</si>
  <si>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</si>
  <si>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</si>
  <si>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</si>
  <si>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</si>
  <si>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</si>
  <si>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</si>
  <si>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</si>
  <si>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</si>
  <si>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</si>
  <si>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</si>
  <si>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</si>
  <si>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</si>
  <si>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</si>
  <si>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</si>
  <si>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</si>
  <si>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</si>
  <si>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</si>
  <si>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</si>
  <si>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</si>
  <si>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</si>
  <si>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</si>
  <si>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</si>
  <si>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</si>
  <si>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</si>
  <si>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</si>
  <si>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</si>
  <si>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</si>
  <si>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</si>
  <si>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</si>
  <si>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</si>
  <si>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</si>
  <si>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</si>
  <si>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</si>
  <si>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</si>
  <si>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</si>
  <si>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</si>
  <si>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</si>
  <si>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</si>
  <si>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</si>
  <si>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</si>
  <si>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</si>
  <si>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</si>
  <si>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</si>
  <si>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</si>
  <si>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</si>
  <si>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</si>
  <si>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</si>
  <si>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</si>
  <si>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</si>
  <si>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</si>
  <si>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</si>
  <si>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</si>
  <si>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</si>
  <si>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</si>
  <si>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</si>
  <si>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</si>
  <si>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</si>
  <si>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</si>
  <si>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</si>
  <si>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</si>
  <si>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</si>
  <si>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</si>
  <si>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</si>
  <si>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</si>
  <si>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</si>
  <si>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</si>
  <si>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</si>
  <si>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</si>
  <si>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</si>
  <si>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</si>
  <si>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</si>
  <si>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</si>
  <si>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</si>
  <si>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</si>
  <si>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</si>
  <si>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</si>
  <si>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</si>
  <si>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</si>
  <si>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</si>
  <si>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</si>
  <si>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</si>
  <si>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</si>
  <si>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</si>
  <si>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</si>
  <si>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</si>
  <si>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</si>
  <si>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</si>
  <si>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</si>
  <si>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</si>
  <si>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</si>
  <si>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</si>
  <si>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</si>
  <si>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</si>
  <si>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</si>
  <si>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</si>
  <si>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</si>
  <si>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</si>
  <si>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</si>
  <si>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</si>
  <si>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</si>
  <si>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</si>
  <si>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</si>
  <si>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</si>
  <si>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</si>
  <si>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</si>
  <si>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</si>
  <si>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</si>
  <si>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</si>
  <si>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</si>
  <si>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</si>
  <si>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</si>
  <si>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</si>
  <si>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</si>
  <si>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</si>
  <si>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</si>
  <si>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</si>
  <si>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</si>
  <si>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</si>
  <si>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</si>
  <si>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</si>
  <si>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</si>
  <si>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</si>
  <si>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</si>
  <si>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</si>
  <si>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</si>
  <si>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</si>
  <si>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</si>
  <si>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</si>
  <si>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</si>
  <si>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</si>
  <si>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</si>
  <si>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</si>
  <si>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</si>
  <si>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</si>
  <si>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</si>
  <si>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</si>
  <si>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</si>
  <si>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</si>
  <si>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</si>
  <si>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</si>
  <si>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</si>
  <si>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</si>
  <si>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</si>
  <si>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</si>
  <si>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</si>
  <si>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</si>
  <si>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</si>
  <si>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</si>
  <si>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</si>
  <si>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</si>
  <si>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</si>
  <si>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</si>
  <si>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</si>
  <si>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</si>
  <si>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</si>
  <si>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</si>
  <si>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</si>
  <si>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</si>
  <si>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</si>
  <si>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</si>
  <si>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</si>
  <si>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</si>
  <si>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</si>
  <si>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</si>
  <si>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</si>
  <si>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</si>
  <si>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</si>
  <si>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</si>
  <si>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</si>
  <si>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</si>
  <si>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</si>
  <si>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</si>
  <si>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</si>
  <si>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</si>
  <si>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</si>
  <si>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</si>
  <si>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</si>
  <si>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</si>
  <si>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</si>
  <si>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</si>
  <si>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</si>
  <si>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</si>
  <si>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</si>
  <si>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</si>
  <si>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</si>
  <si>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</si>
  <si>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</si>
  <si>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</si>
  <si>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</si>
  <si>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</si>
  <si>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</si>
  <si>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</si>
  <si>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</si>
  <si>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</si>
  <si>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</si>
  <si>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</si>
  <si>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</si>
  <si>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</si>
  <si>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</si>
  <si>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</si>
  <si>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</si>
  <si>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</si>
  <si>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</si>
  <si>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</si>
  <si>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</si>
  <si>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</si>
  <si>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</si>
  <si>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</si>
  <si>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</si>
  <si>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</si>
  <si>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</si>
  <si>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</si>
  <si>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</si>
  <si>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</si>
  <si>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</si>
  <si>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</si>
  <si>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</si>
  <si>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</si>
  <si>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</si>
  <si>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</si>
  <si>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</si>
  <si>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</si>
  <si>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</si>
  <si>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</si>
  <si>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</si>
  <si>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</si>
  <si>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</si>
  <si>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</si>
  <si>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</si>
  <si>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</si>
  <si>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</si>
  <si>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</si>
  <si>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</si>
  <si>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</si>
  <si>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</si>
  <si>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</si>
  <si>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</si>
  <si>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</si>
  <si>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</si>
  <si>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</si>
  <si>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</si>
  <si>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</si>
  <si>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</si>
  <si>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</si>
  <si>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</si>
  <si>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</si>
  <si>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</si>
  <si>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</si>
  <si>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</si>
  <si>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</si>
  <si>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</si>
  <si>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</si>
  <si>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</si>
  <si>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</si>
  <si>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</si>
  <si>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</si>
  <si>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</si>
  <si>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</si>
  <si>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</si>
  <si>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</si>
  <si>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</si>
  <si>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</si>
  <si>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</si>
  <si>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</si>
  <si>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</si>
  <si>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</si>
  <si>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</si>
  <si>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</si>
  <si>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</si>
  <si>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</si>
  <si>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</si>
  <si>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</si>
  <si>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</si>
  <si>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</si>
  <si>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</si>
  <si>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</si>
  <si>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</si>
  <si>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</si>
  <si>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</si>
  <si>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</si>
  <si>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</si>
  <si>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</si>
  <si>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</si>
  <si>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</si>
  <si>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</si>
  <si>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</si>
  <si>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</si>
  <si>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</si>
  <si>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</si>
  <si>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</si>
  <si>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</si>
  <si>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</si>
  <si>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</si>
  <si>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</si>
  <si>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</si>
  <si>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</si>
  <si>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</si>
  <si>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</si>
  <si>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</si>
  <si>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</si>
  <si>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</si>
  <si>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</si>
  <si>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</si>
  <si>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</si>
  <si>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</si>
  <si>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</si>
  <si>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</si>
  <si>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</si>
  <si>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</si>
  <si>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</si>
  <si>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</si>
  <si>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</si>
  <si>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</si>
  <si>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</si>
  <si>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</si>
  <si>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</si>
  <si>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</si>
  <si>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</si>
  <si>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</si>
  <si>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</si>
  <si>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</si>
  <si>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</si>
  <si>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</si>
  <si>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</si>
  <si>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</si>
  <si>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</si>
  <si>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</si>
  <si>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</si>
  <si>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</si>
  <si>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</si>
  <si>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</si>
  <si>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</si>
  <si>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</si>
  <si>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</si>
  <si>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</si>
  <si>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</si>
  <si>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</si>
  <si>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</si>
  <si>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</si>
  <si>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</si>
  <si>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</si>
  <si>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</si>
  <si>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</si>
  <si>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</si>
  <si>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</si>
  <si>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</si>
  <si>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</si>
  <si>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</si>
  <si>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</si>
  <si>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</si>
  <si>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</si>
  <si>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</si>
  <si>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</si>
  <si>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</si>
  <si>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</si>
  <si>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</si>
  <si>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</si>
  <si>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</si>
  <si>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</si>
  <si>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</si>
  <si>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</si>
  <si>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</si>
  <si>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</si>
  <si>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</si>
  <si>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</si>
  <si>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</si>
  <si>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</si>
  <si>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</si>
  <si>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</si>
  <si>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</si>
  <si>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</si>
  <si>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</si>
  <si>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</si>
  <si>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</si>
  <si>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</si>
  <si>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</si>
  <si>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</si>
  <si>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</si>
  <si>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</si>
  <si>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</si>
  <si>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</si>
  <si>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</si>
  <si>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</si>
  <si>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</si>
  <si>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</si>
  <si>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</si>
  <si>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</si>
  <si>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</si>
  <si>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</si>
  <si>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</si>
  <si>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</si>
  <si>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</si>
  <si>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</si>
  <si>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</si>
  <si>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</si>
  <si>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</si>
  <si>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</si>
  <si>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</si>
  <si>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</si>
  <si>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</si>
  <si>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</si>
  <si>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</si>
  <si>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</si>
  <si>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</si>
  <si>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</si>
  <si>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</si>
  <si>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</si>
  <si>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</si>
  <si>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</si>
  <si>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</si>
  <si>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</si>
  <si>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</si>
  <si>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</si>
  <si>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</si>
  <si>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</si>
  <si>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</si>
  <si>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</si>
  <si>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</si>
  <si>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</si>
  <si>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</si>
  <si>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</si>
  <si>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</si>
  <si>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</si>
  <si>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</si>
  <si>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</si>
  <si>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</si>
  <si>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</si>
  <si>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</si>
  <si>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</si>
  <si>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</si>
  <si>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</si>
  <si>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</si>
  <si>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</si>
  <si>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</si>
  <si>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</si>
  <si>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</si>
  <si>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</si>
  <si>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</si>
  <si>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</si>
  <si>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</si>
  <si>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</si>
  <si>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</si>
  <si>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</si>
  <si>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</si>
  <si>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</si>
  <si>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</si>
  <si>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</si>
  <si>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</si>
  <si>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</si>
  <si>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</si>
  <si>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</si>
  <si>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</si>
  <si>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</si>
  <si>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</si>
  <si>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</si>
  <si>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</si>
  <si>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</si>
  <si>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</si>
  <si>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</si>
  <si>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</si>
  <si>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</si>
  <si>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</si>
  <si>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</si>
  <si>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</si>
  <si>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</si>
  <si>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</si>
  <si>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</si>
  <si>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</si>
  <si>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</si>
  <si>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</si>
  <si>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</si>
  <si>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</si>
  <si>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</si>
  <si>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</si>
  <si>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</si>
  <si>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</si>
  <si>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</si>
  <si>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</si>
  <si>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</si>
  <si>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</si>
  <si>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</si>
  <si>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</si>
  <si>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</si>
  <si>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</si>
  <si>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</si>
  <si>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</si>
  <si>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</si>
  <si>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</si>
  <si>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</si>
  <si>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</si>
  <si>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</si>
  <si>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</si>
  <si>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</si>
  <si>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</si>
  <si>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</si>
  <si>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</si>
  <si>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</si>
  <si>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</si>
  <si>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</si>
  <si>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</si>
  <si>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</si>
  <si>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</si>
  <si>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</si>
  <si>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</si>
  <si>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</si>
  <si>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</si>
  <si>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</si>
  <si>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</si>
  <si>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</si>
  <si>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</si>
  <si>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</si>
  <si>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</si>
  <si>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</si>
  <si>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</si>
  <si>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</si>
  <si>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</si>
  <si>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</si>
  <si>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</si>
  <si>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</si>
  <si>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</si>
  <si>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</si>
  <si>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</si>
  <si>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</si>
  <si>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</si>
  <si>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</si>
  <si>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</si>
  <si>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</si>
  <si>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</si>
  <si>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</si>
  <si>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</si>
  <si>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</si>
  <si>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</si>
  <si>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</si>
  <si>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</si>
  <si>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</si>
  <si>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</si>
  <si>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</si>
  <si>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</si>
  <si>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</si>
  <si>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</si>
  <si>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</si>
  <si>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</si>
  <si>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</si>
  <si>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</si>
  <si>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</si>
  <si>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</si>
  <si>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</si>
  <si>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</si>
  <si>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</si>
  <si>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</si>
  <si>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</si>
  <si>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</si>
  <si>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</si>
  <si>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</si>
  <si>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</si>
  <si>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</si>
  <si>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</si>
  <si>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</si>
  <si>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</si>
  <si>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</si>
  <si>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</si>
  <si>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</si>
  <si>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</si>
  <si>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</si>
  <si>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</si>
  <si>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</si>
  <si>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</si>
  <si>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</si>
  <si>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</si>
  <si>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</si>
  <si>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</si>
  <si>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</si>
  <si>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</si>
  <si>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</si>
  <si>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</si>
  <si>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</si>
  <si>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</si>
  <si>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</si>
  <si>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</si>
  <si>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</si>
  <si>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</si>
  <si>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</si>
  <si>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</si>
  <si>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</si>
  <si>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</si>
  <si>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</si>
  <si>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</si>
  <si>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</si>
  <si>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</si>
  <si>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</si>
  <si>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</si>
  <si>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</si>
  <si>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</si>
  <si>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</si>
  <si>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</si>
  <si>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</si>
  <si>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</si>
  <si>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</si>
  <si>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</si>
  <si>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</si>
  <si>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</si>
  <si>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</si>
  <si>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</si>
  <si>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</si>
  <si>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</si>
  <si>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</si>
  <si>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</si>
  <si>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</si>
  <si>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</si>
  <si>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</si>
  <si>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</si>
  <si>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</si>
  <si>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</si>
  <si>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</si>
  <si>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</si>
  <si>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</si>
  <si>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</si>
  <si>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</si>
  <si>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</si>
  <si>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</si>
  <si>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</si>
  <si>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</si>
  <si>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</si>
  <si>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</si>
  <si>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</si>
  <si>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</si>
  <si>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</si>
  <si>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</si>
  <si>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</si>
  <si>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</si>
  <si>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</si>
  <si>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</si>
  <si>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</si>
  <si>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</si>
  <si>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</si>
  <si>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</si>
  <si>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</si>
  <si>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</si>
  <si>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</si>
  <si>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</si>
  <si>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</si>
  <si>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</si>
  <si>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</si>
  <si>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</si>
  <si>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</si>
  <si>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</si>
  <si>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</si>
  <si>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</si>
  <si>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</si>
  <si>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</si>
  <si>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</si>
  <si>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</si>
  <si>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</si>
  <si>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</si>
  <si>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</si>
  <si>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</si>
  <si>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</si>
  <si>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</si>
  <si>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</si>
  <si>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</si>
  <si>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</si>
  <si>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</si>
  <si>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</si>
  <si>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</si>
  <si>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</si>
  <si>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</si>
  <si>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</si>
  <si>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</si>
  <si>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</si>
  <si>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</si>
  <si>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</si>
  <si>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</si>
  <si>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</si>
  <si>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</si>
  <si>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</si>
  <si>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</si>
  <si>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</si>
  <si>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</si>
  <si>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</si>
  <si>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</si>
  <si>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</si>
  <si>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</si>
  <si>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</si>
  <si>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</si>
  <si>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</si>
  <si>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</si>
  <si>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</si>
  <si>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</si>
  <si>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</si>
  <si>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</si>
  <si>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</si>
  <si>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</si>
  <si>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</si>
  <si>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</si>
  <si>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</si>
  <si>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</si>
  <si>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</si>
  <si>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</si>
  <si>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</si>
  <si>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</si>
  <si>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</si>
  <si>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</si>
  <si>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</si>
  <si>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</si>
  <si>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</si>
  <si>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</si>
  <si>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</si>
  <si>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</si>
  <si>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</si>
  <si>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</si>
  <si>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</si>
  <si>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</si>
  <si>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</si>
  <si>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</si>
  <si>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</si>
  <si>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</si>
  <si>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</si>
  <si>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</si>
  <si>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</si>
  <si>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</si>
  <si>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</si>
  <si>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</si>
  <si>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</si>
  <si>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</si>
  <si>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</si>
  <si>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</si>
  <si>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</si>
  <si>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</si>
  <si>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</si>
  <si>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</si>
  <si>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</si>
  <si>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</si>
  <si>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</si>
  <si>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</si>
  <si>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</si>
  <si>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</si>
  <si>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</si>
  <si>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</si>
  <si>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</si>
  <si>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</si>
  <si>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</si>
  <si>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</si>
  <si>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</si>
  <si>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</si>
  <si>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</si>
  <si>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</si>
  <si>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</si>
  <si>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</si>
  <si>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</si>
  <si>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</si>
  <si>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</si>
  <si>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</si>
  <si>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</si>
  <si>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</si>
  <si>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</si>
  <si>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</si>
  <si>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</si>
  <si>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</si>
  <si>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</si>
  <si>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</si>
  <si>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</si>
  <si>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</si>
  <si>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</si>
  <si>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</si>
  <si>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</si>
  <si>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</si>
  <si>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</si>
  <si>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</si>
  <si>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</si>
  <si>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</si>
  <si>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</si>
  <si>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</si>
  <si>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</si>
  <si>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</si>
  <si>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</si>
  <si>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</si>
  <si>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</si>
  <si>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</si>
  <si>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</si>
  <si>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</si>
  <si>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</si>
  <si>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</si>
  <si>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</si>
  <si>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</si>
  <si>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</si>
  <si>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</si>
  <si>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</si>
  <si>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</si>
  <si>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</si>
  <si>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</si>
  <si>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</si>
  <si>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</si>
  <si>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</si>
  <si>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</si>
  <si>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</si>
  <si>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</si>
  <si>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</si>
  <si>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</si>
  <si>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</si>
  <si>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</si>
  <si>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</si>
  <si>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</si>
  <si>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</si>
  <si>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</si>
  <si>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</si>
  <si>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</si>
  <si>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</si>
  <si>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</si>
  <si>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</si>
  <si>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</si>
  <si>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</si>
  <si>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</si>
  <si>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</si>
  <si>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</si>
  <si>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</si>
  <si>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</si>
  <si>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</si>
  <si>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</si>
  <si>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</si>
  <si>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</si>
  <si>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</si>
  <si>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</si>
  <si>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</si>
  <si>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</si>
  <si>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</si>
  <si>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</si>
  <si>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</si>
  <si>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</si>
  <si>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</si>
  <si>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</si>
  <si>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</si>
  <si>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</si>
  <si>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</si>
  <si>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</si>
  <si>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</si>
  <si>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</si>
  <si>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</si>
  <si>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</si>
  <si>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</si>
  <si>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</si>
  <si>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</si>
  <si>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</si>
  <si>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</si>
  <si>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</si>
  <si>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</si>
  <si>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</si>
  <si>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</si>
  <si>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</si>
  <si>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</si>
  <si>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</si>
  <si>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</si>
  <si>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</si>
  <si>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</si>
  <si>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</si>
  <si>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</si>
  <si>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</si>
  <si>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</si>
  <si>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</si>
  <si>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</si>
  <si>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</si>
  <si>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</si>
  <si>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</si>
  <si>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</si>
  <si>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</si>
  <si>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</si>
  <si>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</si>
  <si>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</si>
  <si>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</si>
  <si>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</si>
  <si>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</si>
  <si>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</si>
  <si>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</si>
  <si>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</si>
  <si>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</si>
  <si>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</si>
  <si>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</si>
  <si>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</si>
  <si>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</si>
  <si>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</si>
  <si>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</si>
  <si>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</si>
  <si>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</si>
  <si>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</si>
  <si>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</si>
  <si>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</si>
  <si>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</si>
  <si>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</si>
  <si>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</si>
  <si>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</si>
  <si>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</si>
  <si>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</si>
  <si>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</si>
  <si>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</si>
  <si>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</si>
  <si>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</si>
  <si>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</si>
  <si>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</si>
  <si>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</si>
  <si>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</si>
  <si>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</si>
  <si>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</si>
  <si>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</si>
  <si>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</si>
  <si>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</si>
  <si>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</si>
  <si>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</si>
  <si>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</si>
  <si>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</si>
  <si>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</si>
  <si>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</si>
  <si>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</si>
  <si>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</si>
  <si>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</si>
  <si>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</si>
  <si>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</si>
  <si>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</si>
  <si>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</si>
  <si>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</si>
  <si>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</si>
  <si>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</si>
  <si>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</si>
  <si>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</si>
  <si>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</si>
  <si>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</si>
  <si>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</si>
  <si>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</si>
  <si>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</si>
  <si>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</si>
  <si>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</si>
  <si>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</si>
  <si>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</si>
  <si>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</si>
  <si>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</si>
  <si>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</si>
  <si>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</si>
  <si>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</si>
  <si>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</si>
  <si>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</si>
  <si>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</si>
  <si>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</si>
  <si>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</si>
  <si>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</si>
  <si>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</si>
  <si>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</si>
  <si>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</si>
  <si>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</si>
  <si>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</si>
  <si>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</si>
  <si>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</si>
  <si>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</si>
  <si>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</si>
  <si>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</si>
  <si>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</si>
  <si>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</si>
  <si>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</si>
  <si>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</si>
  <si>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</si>
  <si>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</si>
  <si>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</si>
  <si>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</si>
  <si>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</si>
  <si>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</si>
  <si>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</si>
  <si>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</si>
  <si>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</si>
  <si>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</si>
  <si>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</si>
  <si>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</si>
  <si>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</si>
  <si>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</si>
  <si>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</si>
  <si>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</si>
  <si>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</si>
  <si>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</si>
  <si>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</si>
  <si>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</si>
  <si>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</si>
  <si>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</si>
  <si>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</si>
  <si>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</si>
  <si>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</si>
  <si>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</si>
  <si>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</si>
  <si>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</si>
  <si>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</si>
  <si>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</si>
  <si>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</si>
  <si>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</si>
  <si>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</si>
  <si>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</si>
  <si>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</si>
  <si>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</si>
  <si>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</si>
  <si>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</si>
  <si>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</si>
  <si>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</si>
  <si>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</si>
  <si>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</si>
  <si>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</si>
  <si>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</si>
  <si>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</si>
  <si>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</si>
  <si>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</si>
  <si>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</si>
  <si>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</si>
  <si>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</si>
  <si>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</si>
  <si>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</si>
  <si>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</si>
  <si>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</si>
  <si>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</si>
  <si>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</si>
  <si>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</si>
  <si>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</si>
  <si>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</si>
  <si>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</si>
  <si>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</si>
  <si>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</si>
  <si>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</si>
  <si>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</si>
  <si>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</si>
  <si>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</si>
  <si>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</si>
  <si>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</si>
  <si>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</si>
  <si>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</si>
  <si>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</si>
  <si>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</si>
  <si>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</si>
  <si>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</si>
  <si>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</si>
  <si>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</si>
  <si>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</si>
  <si>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</si>
  <si>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</si>
  <si>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</si>
  <si>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</si>
  <si>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</si>
  <si>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</si>
  <si>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</si>
  <si>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</si>
  <si>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</si>
  <si>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</si>
  <si>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</si>
  <si>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</si>
  <si>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</si>
  <si>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</si>
  <si>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</si>
  <si>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</si>
  <si>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</si>
  <si>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</si>
  <si>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</si>
  <si>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</si>
  <si>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</si>
  <si>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</si>
  <si>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</si>
  <si>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</si>
  <si>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</si>
  <si>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</si>
  <si>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</si>
  <si>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</si>
  <si>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</si>
  <si>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</si>
  <si>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</si>
  <si>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</si>
  <si>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</si>
  <si>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</si>
  <si>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</si>
  <si>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</si>
  <si>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</si>
  <si>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</si>
  <si>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</si>
  <si>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</si>
  <si>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</si>
  <si>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</si>
  <si>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</si>
  <si>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</si>
  <si>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</si>
  <si>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</si>
  <si>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</si>
  <si>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</si>
  <si>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</si>
  <si>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</si>
  <si>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</si>
  <si>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</si>
  <si>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</si>
  <si>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</si>
  <si>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</si>
  <si>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</si>
  <si>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</si>
  <si>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</si>
  <si>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</si>
  <si>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</si>
  <si>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</si>
  <si>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</si>
  <si>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</si>
  <si>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</si>
  <si>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</si>
  <si>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</si>
  <si>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</si>
  <si>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</si>
  <si>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</si>
  <si>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</si>
  <si>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</si>
  <si>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</si>
  <si>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</si>
  <si>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</si>
  <si>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</si>
  <si>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</si>
  <si>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</si>
  <si>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</si>
  <si>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</si>
  <si>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</si>
  <si>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</si>
  <si>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</si>
  <si>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</si>
  <si>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</si>
  <si>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</si>
  <si>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</si>
  <si>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</si>
  <si>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</si>
  <si>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</si>
  <si>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</si>
  <si>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</si>
  <si>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</si>
  <si>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</si>
  <si>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</si>
  <si>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</si>
  <si>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</si>
  <si>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</si>
  <si>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</si>
  <si>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</si>
  <si>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</si>
  <si>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</si>
  <si>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</si>
  <si>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</si>
  <si>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</si>
  <si>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</si>
  <si>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</si>
  <si>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</si>
  <si>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</si>
  <si>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</si>
  <si>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</si>
  <si>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</si>
  <si>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</si>
  <si>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</si>
  <si>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</si>
  <si>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</si>
  <si>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</si>
  <si>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</si>
  <si>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</si>
  <si>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</si>
  <si>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</si>
  <si>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</si>
  <si>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</si>
  <si>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</si>
  <si>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</si>
  <si>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</si>
  <si>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</si>
  <si>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</si>
  <si>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</si>
  <si>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</si>
  <si>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</si>
  <si>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</si>
  <si>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</si>
  <si>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</si>
  <si>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</si>
  <si>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</si>
  <si>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</si>
  <si>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</si>
  <si>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</si>
  <si>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</si>
  <si>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</si>
  <si>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</si>
  <si>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</si>
  <si>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</si>
  <si>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</si>
  <si>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</si>
  <si>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</si>
  <si>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</si>
  <si>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</si>
  <si>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</si>
  <si>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</si>
  <si>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</si>
  <si>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</si>
  <si>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</si>
  <si>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</si>
  <si>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</si>
  <si>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</si>
  <si>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</si>
  <si>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</si>
  <si>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</si>
  <si>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</si>
  <si>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</si>
  <si>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</si>
  <si>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</si>
  <si>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</si>
  <si>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</si>
  <si>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</si>
  <si>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</si>
  <si>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</si>
  <si>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</si>
  <si>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</si>
  <si>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</si>
  <si>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</si>
  <si>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</si>
  <si>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</si>
  <si>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</si>
  <si>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</si>
  <si>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</si>
  <si>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</si>
  <si>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</si>
  <si>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</si>
  <si>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</si>
  <si>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</si>
  <si>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</si>
  <si>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</si>
  <si>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</si>
  <si>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</si>
  <si>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</si>
  <si>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</si>
  <si>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</si>
  <si>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</si>
  <si>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</si>
  <si>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</si>
  <si>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</si>
  <si>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</si>
  <si>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</si>
  <si>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</si>
  <si>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</si>
  <si>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</si>
  <si>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</si>
  <si>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</si>
  <si>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</si>
  <si>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</si>
  <si>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</si>
  <si>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</si>
  <si>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</si>
  <si>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</si>
  <si>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</si>
  <si>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</si>
  <si>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</si>
  <si>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</si>
  <si>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</si>
  <si>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</si>
  <si>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</si>
  <si>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</si>
  <si>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</si>
  <si>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</si>
  <si>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</si>
  <si>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</si>
  <si>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</si>
  <si>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</si>
  <si>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</si>
  <si>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</si>
  <si>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</si>
  <si>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</si>
  <si>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</si>
  <si>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</si>
  <si>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</si>
  <si>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</si>
  <si>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</si>
  <si>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</si>
  <si>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</si>
  <si>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</si>
  <si>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</si>
  <si>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</si>
  <si>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</si>
  <si>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</si>
  <si>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</si>
  <si>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</si>
  <si>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</si>
  <si>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</si>
  <si>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</si>
  <si>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</si>
  <si>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</si>
  <si>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</si>
  <si>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</si>
  <si>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</si>
  <si>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</si>
  <si>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</si>
  <si>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</si>
  <si>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</si>
  <si>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</si>
  <si>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</si>
  <si>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</si>
  <si>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</si>
  <si>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</si>
  <si>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</si>
  <si>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</si>
  <si>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</si>
  <si>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</si>
  <si>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</si>
  <si>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</si>
  <si>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</si>
  <si>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</si>
  <si>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</si>
  <si>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</si>
  <si>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</si>
  <si>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</si>
  <si>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</si>
  <si>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</si>
  <si>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</si>
  <si>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</si>
  <si>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</si>
  <si>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</si>
  <si>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</si>
  <si>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</si>
  <si>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</si>
  <si>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</si>
  <si>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</si>
  <si>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</si>
  <si>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</si>
  <si>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</si>
  <si>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</si>
  <si>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</si>
  <si>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</si>
  <si>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</si>
  <si>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</si>
  <si>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</si>
  <si>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</si>
  <si>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</si>
  <si>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</si>
  <si>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</si>
  <si>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</si>
  <si>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</si>
  <si>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</si>
  <si>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</si>
  <si>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</si>
  <si>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</si>
  <si>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</si>
  <si>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</si>
  <si>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</si>
  <si>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</si>
  <si>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</si>
  <si>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</si>
  <si>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</si>
  <si>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</si>
  <si>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</si>
  <si>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</si>
  <si>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</si>
  <si>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</si>
  <si>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</si>
  <si>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</si>
  <si>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</si>
  <si>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</si>
  <si>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</si>
  <si>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</si>
  <si>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</si>
  <si>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</si>
  <si>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</si>
  <si>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</si>
  <si>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</si>
  <si>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</si>
  <si>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</si>
  <si>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</si>
  <si>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</si>
  <si>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</si>
  <si>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</si>
  <si>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</si>
  <si>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</si>
  <si>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</si>
  <si>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</si>
  <si>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</si>
  <si>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</si>
  <si>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</si>
  <si>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</si>
  <si>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</si>
  <si>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</si>
  <si>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</si>
  <si>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</si>
  <si>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</si>
  <si>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</si>
  <si>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</si>
  <si>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</si>
  <si>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</si>
  <si>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</si>
  <si>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</si>
  <si>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</si>
  <si>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</si>
  <si>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</si>
  <si>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</si>
  <si>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</si>
  <si>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</si>
  <si>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</si>
  <si>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</si>
  <si>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</si>
  <si>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</si>
  <si>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</si>
  <si>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</si>
  <si>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</si>
  <si>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</si>
  <si>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</si>
  <si>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</si>
  <si>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</si>
  <si>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</si>
  <si>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</si>
  <si>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</si>
  <si>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</si>
  <si>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</si>
  <si>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</si>
  <si>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</si>
  <si>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</si>
  <si>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</si>
  <si>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</si>
  <si>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</si>
  <si>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</si>
  <si>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</si>
  <si>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</si>
  <si>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</si>
  <si>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</si>
  <si>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</si>
  <si>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</si>
  <si>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</si>
  <si>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</si>
  <si>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</si>
  <si>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</si>
  <si>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</si>
  <si>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</si>
  <si>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</si>
  <si>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</si>
  <si>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</si>
  <si>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</si>
  <si>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</si>
  <si>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</si>
  <si>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</si>
  <si>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</si>
  <si>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</si>
  <si>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</si>
  <si>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</si>
  <si>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</si>
  <si>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</si>
  <si>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</si>
  <si>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</si>
  <si>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</si>
  <si>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</si>
  <si>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</si>
  <si>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</si>
  <si>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</si>
  <si>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</si>
  <si>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</si>
  <si>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</si>
  <si>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</si>
  <si>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</si>
  <si>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</si>
  <si>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</si>
  <si>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</si>
  <si>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</si>
  <si>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</si>
  <si>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</si>
  <si>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</si>
  <si>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</si>
  <si>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</si>
  <si>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</si>
  <si>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</si>
  <si>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</si>
  <si>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</si>
  <si>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</si>
  <si>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</si>
  <si>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</si>
  <si>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</si>
  <si>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</si>
  <si>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</si>
  <si>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</si>
  <si>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</si>
  <si>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</si>
  <si>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</si>
  <si>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</si>
  <si>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</si>
  <si>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</si>
  <si>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</si>
  <si>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</si>
  <si>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</si>
  <si>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</si>
  <si>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</si>
  <si>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</si>
  <si>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</si>
  <si>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</si>
  <si>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</si>
  <si>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</si>
  <si>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</si>
  <si>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</si>
  <si>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</si>
  <si>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</si>
  <si>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</si>
  <si>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</si>
  <si>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</si>
  <si>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</si>
  <si>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</si>
  <si>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</si>
  <si>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</si>
  <si>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</si>
  <si>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</si>
  <si>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</si>
  <si>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</si>
  <si>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</si>
  <si>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</si>
  <si>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</si>
  <si>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</si>
  <si>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</si>
  <si>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</si>
  <si>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</si>
  <si>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</si>
  <si>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</si>
  <si>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</si>
  <si>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</si>
  <si>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</si>
  <si>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</si>
  <si>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</si>
  <si>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</si>
  <si>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</si>
  <si>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</si>
  <si>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</si>
  <si>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</si>
  <si>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</si>
  <si>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</si>
  <si>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</si>
  <si>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</si>
  <si>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</si>
  <si>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</si>
  <si>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</si>
  <si>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</si>
  <si>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</si>
  <si>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</si>
  <si>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</si>
  <si>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</si>
  <si>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</si>
  <si>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</si>
  <si>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</si>
  <si>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</si>
  <si>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</si>
  <si>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</si>
  <si>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</si>
  <si>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</si>
  <si>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</si>
  <si>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</si>
  <si>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</si>
  <si>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</si>
  <si>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</si>
  <si>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</si>
  <si>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</si>
  <si>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</si>
  <si>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</si>
  <si>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</si>
  <si>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</si>
  <si>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</si>
  <si>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</si>
  <si>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</si>
  <si>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</si>
  <si>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</si>
  <si>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</si>
  <si>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</si>
  <si>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</si>
  <si>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</si>
  <si>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</si>
  <si>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</si>
  <si>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</si>
  <si>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</si>
  <si>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</si>
  <si>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</si>
  <si>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</si>
  <si>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</si>
  <si>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</si>
  <si>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</si>
  <si>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</si>
  <si>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</si>
  <si>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</si>
  <si>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</si>
  <si>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</si>
  <si>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</si>
  <si>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</si>
  <si>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</si>
  <si>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</si>
  <si>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</si>
  <si>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</si>
  <si>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</si>
  <si>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</si>
  <si>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</si>
  <si>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</si>
  <si>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</si>
  <si>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</si>
  <si>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</si>
  <si>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</si>
  <si>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</si>
  <si>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</si>
  <si>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</si>
  <si>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</si>
  <si>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</si>
  <si>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</si>
  <si>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</si>
  <si>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</si>
  <si>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</si>
  <si>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</si>
  <si>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</si>
  <si>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</si>
  <si>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</si>
  <si>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</si>
  <si>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</si>
  <si>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</si>
  <si>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</si>
  <si>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</si>
  <si>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</si>
  <si>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</si>
  <si>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</si>
  <si>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</si>
  <si>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</si>
  <si>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</si>
  <si>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</si>
  <si>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</si>
  <si>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</si>
  <si>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</si>
  <si>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</si>
  <si>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</si>
  <si>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</si>
  <si>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</si>
  <si>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</si>
  <si>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</si>
  <si>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</si>
  <si>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</si>
  <si>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</si>
  <si>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</si>
  <si>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</si>
  <si>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</si>
  <si>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</si>
  <si>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</si>
  <si>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</si>
  <si>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</si>
  <si>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</si>
  <si>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</si>
  <si>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</si>
  <si>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</si>
  <si>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</si>
  <si>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</si>
  <si>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</si>
  <si>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</si>
  <si>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</si>
  <si>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</si>
  <si>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</si>
  <si>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</si>
  <si>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</si>
  <si>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</si>
  <si>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</si>
  <si>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</si>
  <si>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</si>
  <si>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</si>
  <si>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</si>
  <si>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</si>
  <si>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</si>
  <si>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</si>
  <si>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</si>
  <si>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</si>
  <si>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</si>
  <si>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</si>
  <si>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</si>
  <si>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</si>
  <si>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</si>
  <si>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</si>
  <si>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</si>
  <si>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</si>
  <si>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</si>
  <si>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</si>
  <si>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</si>
  <si>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</si>
  <si>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</si>
  <si>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</si>
  <si>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</si>
  <si>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</si>
  <si>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</si>
  <si>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</si>
  <si>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</si>
  <si>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</si>
  <si>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</si>
  <si>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</si>
  <si>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</si>
  <si>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</si>
  <si>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</si>
  <si>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</si>
  <si>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</si>
  <si>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</si>
  <si>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</si>
  <si>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</si>
  <si>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</si>
  <si>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</si>
  <si>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</si>
  <si>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</si>
  <si>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</si>
  <si>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</si>
  <si>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</si>
  <si>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</si>
  <si>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</si>
  <si>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</si>
  <si>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</si>
  <si>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</si>
  <si>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</si>
  <si>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</si>
  <si>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</si>
  <si>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</si>
  <si>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</si>
  <si>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</si>
  <si>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</si>
  <si>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</si>
  <si>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</si>
  <si>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</si>
  <si>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</si>
  <si>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</si>
  <si>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</si>
  <si>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</si>
  <si>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</si>
  <si>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</si>
  <si>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</si>
  <si>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</si>
  <si>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</si>
  <si>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</si>
  <si>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</si>
  <si>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</si>
  <si>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</si>
  <si>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</si>
  <si>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</si>
  <si>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</si>
  <si>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</si>
  <si>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</si>
  <si>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</si>
  <si>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</si>
  <si>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</si>
  <si>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</si>
  <si>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</si>
  <si>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</si>
  <si>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</si>
  <si>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</si>
  <si>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</si>
  <si>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</si>
  <si>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</si>
  <si>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</si>
  <si>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</si>
  <si>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</si>
  <si>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</si>
  <si>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</si>
  <si>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</si>
  <si>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</si>
  <si>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</si>
  <si>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</si>
  <si>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</si>
  <si>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</si>
  <si>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</si>
  <si>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</si>
  <si>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</si>
  <si>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</si>
  <si>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</si>
  <si>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</si>
  <si>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</si>
  <si>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</si>
  <si>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</si>
  <si>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</si>
  <si>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</si>
  <si>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</si>
  <si>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</si>
  <si>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</si>
  <si>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</si>
  <si>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</si>
  <si>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</si>
  <si>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</si>
  <si>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</si>
  <si>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</si>
  <si>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</si>
  <si>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</si>
  <si>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</si>
  <si>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</si>
  <si>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</si>
  <si>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</si>
  <si>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</si>
  <si>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</si>
  <si>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</si>
  <si>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</si>
  <si>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</si>
  <si>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</si>
  <si>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</si>
  <si>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</si>
  <si>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</si>
  <si>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</si>
  <si>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</si>
  <si>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</si>
  <si>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</si>
  <si>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</si>
  <si>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</si>
  <si>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</si>
  <si>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</si>
  <si>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</si>
  <si>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</si>
  <si>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</si>
  <si>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</si>
  <si>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</si>
  <si>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</si>
  <si>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</si>
  <si>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</si>
  <si>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</si>
  <si>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</si>
  <si>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</si>
  <si>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</si>
  <si>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</si>
  <si>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</si>
  <si>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</si>
  <si>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</si>
  <si>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</si>
  <si>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</si>
  <si>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</si>
  <si>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</si>
  <si>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</si>
  <si>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</si>
  <si>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</si>
  <si>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</si>
  <si>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</si>
  <si>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</si>
  <si>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</si>
  <si>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</si>
  <si>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</si>
  <si>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</si>
  <si>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</si>
  <si>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</si>
  <si>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</si>
  <si>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</si>
  <si>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</si>
  <si>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</si>
  <si>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</si>
  <si>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</si>
  <si>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</si>
  <si>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</si>
  <si>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</si>
  <si>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</si>
  <si>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</si>
  <si>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</si>
  <si>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</si>
  <si>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</si>
  <si>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</si>
  <si>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</si>
  <si>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</si>
  <si>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</si>
  <si>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</si>
  <si>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</si>
  <si>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</si>
  <si>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</si>
  <si>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</si>
  <si>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</si>
  <si>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</si>
  <si>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</si>
  <si>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</si>
  <si>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</si>
  <si>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</si>
  <si>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</si>
  <si>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</si>
  <si>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</si>
  <si>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</si>
  <si>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</si>
  <si>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</si>
  <si>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</si>
  <si>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</si>
  <si>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</si>
  <si>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</si>
  <si>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</si>
  <si>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</si>
  <si>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</si>
  <si>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</si>
  <si>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</si>
  <si>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</si>
  <si>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</si>
  <si>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</si>
  <si>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</si>
  <si>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</si>
  <si>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</si>
  <si>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</si>
  <si>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</si>
  <si>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</si>
  <si>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</si>
  <si>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</si>
  <si>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</si>
  <si>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</si>
  <si>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</si>
  <si>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</si>
  <si>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</si>
  <si>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</si>
  <si>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</si>
  <si>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</si>
  <si>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</si>
  <si>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</si>
  <si>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</si>
  <si>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</si>
  <si>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</si>
  <si>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</si>
  <si>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</si>
  <si>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</si>
  <si>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</si>
  <si>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</si>
  <si>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</si>
  <si>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</si>
  <si>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</si>
  <si>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</si>
  <si>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</si>
  <si>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</si>
  <si>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</si>
  <si>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</si>
  <si>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</si>
  <si>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</si>
  <si>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</si>
  <si>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</si>
  <si>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</si>
  <si>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</si>
  <si>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</si>
  <si>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</si>
  <si>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</si>
  <si>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</si>
  <si>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</si>
  <si>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</si>
  <si>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</si>
  <si>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</si>
  <si>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</si>
  <si>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</si>
  <si>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</si>
  <si>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</si>
  <si>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</si>
  <si>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</si>
  <si>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</si>
  <si>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</si>
  <si>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</si>
  <si>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</si>
  <si>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</si>
  <si>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</si>
  <si>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</si>
  <si>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</si>
  <si>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</si>
  <si>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</si>
  <si>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</si>
  <si>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</si>
  <si>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</si>
  <si>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</si>
  <si>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</si>
  <si>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</si>
  <si>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</si>
  <si>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</si>
  <si>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</si>
  <si>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</si>
  <si>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</si>
  <si>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</si>
  <si>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</si>
  <si>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</si>
  <si>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</si>
  <si>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</si>
  <si>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</si>
  <si>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</si>
  <si>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</si>
  <si>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</si>
  <si>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</si>
  <si>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</si>
  <si>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</si>
  <si>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</si>
  <si>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</si>
  <si>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</si>
  <si>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</si>
  <si>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</si>
  <si>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</si>
  <si>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</si>
  <si>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</si>
  <si>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</si>
  <si>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</si>
  <si>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</si>
  <si>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</si>
  <si>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</si>
  <si>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</si>
  <si>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</si>
  <si>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</si>
  <si>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</si>
  <si>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</si>
  <si>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</si>
  <si>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</si>
  <si>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</si>
  <si>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</si>
  <si>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</si>
  <si>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</si>
  <si>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</si>
  <si>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</si>
  <si>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</si>
  <si>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</si>
  <si>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</si>
  <si>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</si>
  <si>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</si>
  <si>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</si>
  <si>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</si>
  <si>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</si>
  <si>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</si>
  <si>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</si>
  <si>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</si>
  <si>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</si>
  <si>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</si>
  <si>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</si>
  <si>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</si>
  <si>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</si>
  <si>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</si>
  <si>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</si>
  <si>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</si>
  <si>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</si>
  <si>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</si>
  <si>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</si>
  <si>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</si>
  <si>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</si>
  <si>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</si>
  <si>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</si>
  <si>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</si>
  <si>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</si>
  <si>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</si>
  <si>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</si>
  <si>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</si>
  <si>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</si>
  <si>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</si>
  <si>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</si>
  <si>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</si>
  <si>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</si>
  <si>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</si>
  <si>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</si>
  <si>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</si>
  <si>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</si>
  <si>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</si>
  <si>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</si>
  <si>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</si>
  <si>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</si>
  <si>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</si>
  <si>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</si>
  <si>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</si>
  <si>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</si>
  <si>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</si>
  <si>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</si>
  <si>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</si>
  <si>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</si>
  <si>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</si>
  <si>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</si>
  <si>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</si>
  <si>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</si>
  <si>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</si>
  <si>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</si>
  <si>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</si>
  <si>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</si>
  <si>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</si>
  <si>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</si>
  <si>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</si>
  <si>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</si>
  <si>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</si>
  <si>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</si>
  <si>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</si>
  <si>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</si>
  <si>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</si>
  <si>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</si>
  <si>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</si>
  <si>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</si>
  <si>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</si>
  <si>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</si>
  <si>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</si>
  <si>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</si>
  <si>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</si>
  <si>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</si>
  <si>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</si>
  <si>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</si>
  <si>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</si>
  <si>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</si>
  <si>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</si>
  <si>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</si>
  <si>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</si>
  <si>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</si>
  <si>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</si>
  <si>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</si>
  <si>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</si>
  <si>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</si>
  <si>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</si>
  <si>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</si>
  <si>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</si>
  <si>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</si>
  <si>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</si>
  <si>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</si>
  <si>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</si>
  <si>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</si>
  <si>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</si>
  <si>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</si>
  <si>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</si>
  <si>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</si>
  <si>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</si>
  <si>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</si>
  <si>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</si>
  <si>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</si>
  <si>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</si>
  <si>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</si>
  <si>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</si>
  <si>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</si>
  <si>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</si>
  <si>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</si>
  <si>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</si>
  <si>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</si>
  <si>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</si>
  <si>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</si>
  <si>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</si>
  <si>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</si>
  <si>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</si>
  <si>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</si>
  <si>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</si>
  <si>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</si>
  <si>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</si>
  <si>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</si>
  <si>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</si>
  <si>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</si>
  <si>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</si>
  <si>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</si>
  <si>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</si>
  <si>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</si>
  <si>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</si>
  <si>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</si>
  <si>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</si>
  <si>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</si>
  <si>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</si>
  <si>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</si>
  <si>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</si>
  <si>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</si>
  <si>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</si>
  <si>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</si>
  <si>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</si>
  <si>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</si>
  <si>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</si>
  <si>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</si>
  <si>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</si>
  <si>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</si>
  <si>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</si>
  <si>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</si>
  <si>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</si>
  <si>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</si>
  <si>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</si>
  <si>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</si>
  <si>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</si>
  <si>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</si>
  <si>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</si>
  <si>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</si>
  <si>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</si>
  <si>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</si>
  <si>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</si>
  <si>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</si>
  <si>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</si>
  <si>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</si>
  <si>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</si>
  <si>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</si>
  <si>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</si>
  <si>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</si>
  <si>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</si>
  <si>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</si>
  <si>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</si>
  <si>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</si>
  <si>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</si>
  <si>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</si>
  <si>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</si>
  <si>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</si>
  <si>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</si>
  <si>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</si>
  <si>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</si>
  <si>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</si>
  <si>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</si>
  <si>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</si>
  <si>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</si>
  <si>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</si>
  <si>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</si>
  <si>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</si>
  <si>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</si>
  <si>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</si>
  <si>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</si>
  <si>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</si>
  <si>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</si>
  <si>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</si>
  <si>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</si>
  <si>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</si>
  <si>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</si>
  <si>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</si>
  <si>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</si>
  <si>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</si>
  <si>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</si>
  <si>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</si>
  <si>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</si>
  <si>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</si>
  <si>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</si>
  <si>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</si>
  <si>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</si>
  <si>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</si>
  <si>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</si>
  <si>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</si>
  <si>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</si>
  <si>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</si>
  <si>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</si>
  <si>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</si>
  <si>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</si>
  <si>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</si>
  <si>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</si>
  <si>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</si>
  <si>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</si>
  <si>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</si>
  <si>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</si>
  <si>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</si>
  <si>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</si>
  <si>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</si>
  <si>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</si>
  <si>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</si>
  <si>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</si>
  <si>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</si>
  <si>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</si>
  <si>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</si>
  <si>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</si>
  <si>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</si>
  <si>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</si>
  <si>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</si>
  <si>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</si>
  <si>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</si>
  <si>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</si>
  <si>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</si>
  <si>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</si>
  <si>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</si>
  <si>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</si>
  <si>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</si>
  <si>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</si>
  <si>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</si>
  <si>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</si>
  <si>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</si>
  <si>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</si>
  <si>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</si>
  <si>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</si>
  <si>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</si>
  <si>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</si>
  <si>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</si>
  <si>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</si>
  <si>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</si>
  <si>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</si>
  <si>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</si>
  <si>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</si>
  <si>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</si>
  <si>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</si>
  <si>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</si>
  <si>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</si>
  <si>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</si>
  <si>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</si>
  <si>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</si>
  <si>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</si>
  <si>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</si>
  <si>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</si>
  <si>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</si>
  <si>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</si>
  <si>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</si>
  <si>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</si>
  <si>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</si>
  <si>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</si>
  <si>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</si>
  <si>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</si>
  <si>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</si>
  <si>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</si>
  <si>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</si>
  <si>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</si>
  <si>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</si>
  <si>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</si>
  <si>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</si>
  <si>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</si>
  <si>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</si>
  <si>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</si>
  <si>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</si>
  <si>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</si>
  <si>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</si>
  <si>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</si>
  <si>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</si>
  <si>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</si>
  <si>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</si>
  <si>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</si>
  <si>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</si>
  <si>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</si>
  <si>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</si>
  <si>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</si>
  <si>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</si>
  <si>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</si>
  <si>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</si>
  <si>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</si>
  <si>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</si>
  <si>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</si>
  <si>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</si>
  <si>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</si>
  <si>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</si>
  <si>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</si>
  <si>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</si>
  <si>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</si>
  <si>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</si>
  <si>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</si>
  <si>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</si>
  <si>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</si>
  <si>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</si>
  <si>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</si>
  <si>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</si>
  <si>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</si>
  <si>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</si>
  <si>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</si>
  <si>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</si>
  <si>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</si>
  <si>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</si>
  <si>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</si>
  <si>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</si>
  <si>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</si>
  <si>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</si>
  <si>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</si>
  <si>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</si>
  <si>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</si>
  <si>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</si>
  <si>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</si>
  <si>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</si>
  <si>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</si>
  <si>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</si>
  <si>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</si>
  <si>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</si>
  <si>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</si>
  <si>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</si>
  <si>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</si>
  <si>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</si>
  <si>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</si>
  <si>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</si>
  <si>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</si>
  <si>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</si>
  <si>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</si>
  <si>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</si>
  <si>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</si>
  <si>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</si>
  <si>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</si>
  <si>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</si>
  <si>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</si>
  <si>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</si>
  <si>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</si>
  <si>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</si>
  <si>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</si>
  <si>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</si>
  <si>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</si>
  <si>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</si>
  <si>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</si>
  <si>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</si>
  <si>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</si>
  <si>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</si>
  <si>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</si>
  <si>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</si>
  <si>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</si>
  <si>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</si>
  <si>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</si>
  <si>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</si>
  <si>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</si>
  <si>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</si>
  <si>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</si>
  <si>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</si>
  <si>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</si>
  <si>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</si>
  <si>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</si>
  <si>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</si>
  <si>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</si>
  <si>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</si>
  <si>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</si>
  <si>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</si>
  <si>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</si>
  <si>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</si>
  <si>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</si>
  <si>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</si>
  <si>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</si>
  <si>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</si>
  <si>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</si>
  <si>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</si>
  <si>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</si>
  <si>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</si>
  <si>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</si>
  <si>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</si>
  <si>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</si>
  <si>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</si>
  <si>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</si>
  <si>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</si>
  <si>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</si>
  <si>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</si>
  <si>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</si>
  <si>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</si>
  <si>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</si>
  <si>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</si>
  <si>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</si>
  <si>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</si>
  <si>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</si>
  <si>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</si>
  <si>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</si>
  <si>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</si>
  <si>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</si>
  <si>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</si>
  <si>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</si>
  <si>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</si>
  <si>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</si>
  <si>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</si>
  <si>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</si>
  <si>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</si>
  <si>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</si>
  <si>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</si>
  <si>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</si>
  <si>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</si>
  <si>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</si>
  <si>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</si>
  <si>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</si>
  <si>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</si>
  <si>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</si>
  <si>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</si>
  <si>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</si>
  <si>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</si>
  <si>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</si>
  <si>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</si>
  <si>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</si>
  <si>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</si>
  <si>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</si>
  <si>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</si>
  <si>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</si>
  <si>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</si>
  <si>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</si>
  <si>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</si>
  <si>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</si>
  <si>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</si>
  <si>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</si>
  <si>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</si>
  <si>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</si>
  <si>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</si>
  <si>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</si>
  <si>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</si>
  <si>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</si>
  <si>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</si>
  <si>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</si>
  <si>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</si>
  <si>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</si>
  <si>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</si>
  <si>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</si>
  <si>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</si>
  <si>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</si>
  <si>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</si>
  <si>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</si>
  <si>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</si>
  <si>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</si>
  <si>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</si>
  <si>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</si>
  <si>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</si>
  <si>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</si>
  <si>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</si>
  <si>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</si>
  <si>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</si>
  <si>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</si>
  <si>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</si>
  <si>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</si>
  <si>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</si>
  <si>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</si>
  <si>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</si>
  <si>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</si>
  <si>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</si>
  <si>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</si>
  <si>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</si>
  <si>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</si>
  <si>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</si>
  <si>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</si>
  <si>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</si>
  <si>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</si>
  <si>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</si>
  <si>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</si>
  <si>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</si>
  <si>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</si>
  <si>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</si>
  <si>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</si>
  <si>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</si>
  <si>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</si>
  <si>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</si>
  <si>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</si>
  <si>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</si>
  <si>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</si>
  <si>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</si>
  <si>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</si>
  <si>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</si>
  <si>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</si>
  <si>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</si>
  <si>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</si>
  <si>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</si>
  <si>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</si>
  <si>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</si>
  <si>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</si>
  <si>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</si>
  <si>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</si>
  <si>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</si>
  <si>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</si>
  <si>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</si>
  <si>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</si>
  <si>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</si>
  <si>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</si>
  <si>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</si>
  <si>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</si>
  <si>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</si>
  <si>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</si>
  <si>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</si>
  <si>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</si>
  <si>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</si>
  <si>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</si>
  <si>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</si>
  <si>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</si>
  <si>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</si>
  <si>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</si>
  <si>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</si>
  <si>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</si>
  <si>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</si>
  <si>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</si>
  <si>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</si>
  <si>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</si>
  <si>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</si>
  <si>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</si>
  <si>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</si>
  <si>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</si>
  <si>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</si>
  <si>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</si>
  <si>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</si>
  <si>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</si>
  <si>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</si>
  <si>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</si>
  <si>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</si>
  <si>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</si>
  <si>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</si>
  <si>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</si>
  <si>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</si>
  <si>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</si>
  <si>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</si>
  <si>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</si>
  <si>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</si>
  <si>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</si>
  <si>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</si>
  <si>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</si>
  <si>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</si>
  <si>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</si>
  <si>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</si>
  <si>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</si>
  <si>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</si>
  <si>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</si>
  <si>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</si>
  <si>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</si>
  <si>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</si>
  <si>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</si>
  <si>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</si>
  <si>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</si>
  <si>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</si>
  <si>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</si>
  <si>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</si>
  <si>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</si>
  <si>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</si>
  <si>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</si>
  <si>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</si>
  <si>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</si>
  <si>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</si>
  <si>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</si>
  <si>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</si>
  <si>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</si>
  <si>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</si>
  <si>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</si>
  <si>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</si>
  <si>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</si>
  <si>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</si>
  <si>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</si>
  <si>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</si>
  <si>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</si>
  <si>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</si>
  <si>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</si>
  <si>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</si>
  <si>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</si>
  <si>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</si>
  <si>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</si>
  <si>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</si>
  <si>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</si>
  <si>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</si>
  <si>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</si>
  <si>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</si>
  <si>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</si>
  <si>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</si>
  <si>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</si>
  <si>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</si>
  <si>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</si>
  <si>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</si>
  <si>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</si>
  <si>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</si>
  <si>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</si>
  <si>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</si>
  <si>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</si>
  <si>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</si>
  <si>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</si>
  <si>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</si>
  <si>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</si>
  <si>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</si>
  <si>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</si>
  <si>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</si>
  <si>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</si>
  <si>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</si>
  <si>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</si>
  <si>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</si>
  <si>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</si>
  <si>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</si>
  <si>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</si>
  <si>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</si>
  <si>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</si>
  <si>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</si>
  <si>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</si>
  <si>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</si>
  <si>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</si>
  <si>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</si>
  <si>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</si>
  <si>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</si>
  <si>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</si>
  <si>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</si>
  <si>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</si>
  <si>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</si>
  <si>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</si>
  <si>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</si>
  <si>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</si>
  <si>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</si>
  <si>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</si>
  <si>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</si>
  <si>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</si>
  <si>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</si>
  <si>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</si>
  <si>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</si>
  <si>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</si>
  <si>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</si>
  <si>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</si>
  <si>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</si>
  <si>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</si>
  <si>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</si>
  <si>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</si>
  <si>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</si>
  <si>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</si>
  <si>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</si>
  <si>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</si>
  <si>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</si>
  <si>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</si>
  <si>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</si>
  <si>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</si>
  <si>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</si>
  <si>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</si>
  <si>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</si>
  <si>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</si>
  <si>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</si>
  <si>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</si>
  <si>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</si>
  <si>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</si>
  <si>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</si>
  <si>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</si>
  <si>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</si>
  <si>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</si>
  <si>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</si>
  <si>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</si>
  <si>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</si>
  <si>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</si>
  <si>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</si>
  <si>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</si>
  <si>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</si>
  <si>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</si>
  <si>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</si>
  <si>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</si>
  <si>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</si>
  <si>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</si>
  <si>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</si>
  <si>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</si>
  <si>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</si>
  <si>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</si>
  <si>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</si>
  <si>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</si>
  <si>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</si>
  <si>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</si>
  <si>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</si>
  <si>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</si>
  <si>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</si>
  <si>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</si>
  <si>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</si>
  <si>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</si>
  <si>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</si>
  <si>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</si>
  <si>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</si>
  <si>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</si>
  <si>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</si>
  <si>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</si>
  <si>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</si>
  <si>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</si>
  <si>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</si>
  <si>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</si>
  <si>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</si>
  <si>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</si>
  <si>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</si>
  <si>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</si>
  <si>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</si>
  <si>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</si>
  <si>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</si>
  <si>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</si>
  <si>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</si>
  <si>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</si>
  <si>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</si>
  <si>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</si>
  <si>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</si>
  <si>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</si>
  <si>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</si>
  <si>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</si>
  <si>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</si>
  <si>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</si>
  <si>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</si>
  <si>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</si>
  <si>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</si>
  <si>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</si>
  <si>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</si>
  <si>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</si>
  <si>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</si>
  <si>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</si>
  <si>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</si>
  <si>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</si>
  <si>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</si>
  <si>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</si>
  <si>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</si>
  <si>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</si>
  <si>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</si>
  <si>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</si>
  <si>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</si>
  <si>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</si>
  <si>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</si>
  <si>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</si>
  <si>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</si>
  <si>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</si>
  <si>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</si>
  <si>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</si>
  <si>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</si>
  <si>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</si>
  <si>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</si>
  <si>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</si>
  <si>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</si>
  <si>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</si>
  <si>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</si>
  <si>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</si>
  <si>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</si>
  <si>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</si>
  <si>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</si>
  <si>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</si>
  <si>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</si>
  <si>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</si>
  <si>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</si>
  <si>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</si>
  <si>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</si>
  <si>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</si>
  <si>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</si>
  <si>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</si>
  <si>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</si>
  <si>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</si>
  <si>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</si>
  <si>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</si>
  <si>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</si>
  <si>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</si>
  <si>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</si>
  <si>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</si>
  <si>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</si>
  <si>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</si>
  <si>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</si>
  <si>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</si>
  <si>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</si>
  <si>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</si>
  <si>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</si>
  <si>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</si>
  <si>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</si>
  <si>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</si>
  <si>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</si>
  <si>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</si>
  <si>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</si>
  <si>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</si>
  <si>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</si>
  <si>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</si>
  <si>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</si>
  <si>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</si>
  <si>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</si>
  <si>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</si>
  <si>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</si>
  <si>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</si>
  <si>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</si>
  <si>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</si>
  <si>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</si>
  <si>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</si>
  <si>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</si>
  <si>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</si>
  <si>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</si>
  <si>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</si>
  <si>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</si>
  <si>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</si>
  <si>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</si>
  <si>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</si>
  <si>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</si>
  <si>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</si>
  <si>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</si>
  <si>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</si>
  <si>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</si>
  <si>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</si>
  <si>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</si>
  <si>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</si>
  <si>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</si>
  <si>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</si>
  <si>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</si>
  <si>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</si>
  <si>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</si>
  <si>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</si>
  <si>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</si>
  <si>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</si>
  <si>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</si>
  <si>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</si>
  <si>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</si>
  <si>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</si>
  <si>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</si>
  <si>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</si>
  <si>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</si>
  <si>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</si>
  <si>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</si>
  <si>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</si>
  <si>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</si>
  <si>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</si>
  <si>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</si>
  <si>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</si>
  <si>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</si>
  <si>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</si>
  <si>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</si>
  <si>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</si>
  <si>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</si>
  <si>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</si>
  <si>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</si>
  <si>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</si>
  <si>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</si>
  <si>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</si>
  <si>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</si>
  <si>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</si>
  <si>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</si>
  <si>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</si>
  <si>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</si>
  <si>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</si>
  <si>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</si>
  <si>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</si>
  <si>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</si>
  <si>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</si>
  <si>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</si>
  <si>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</si>
  <si>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</si>
  <si>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</si>
  <si>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</si>
  <si>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</si>
  <si>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</si>
  <si>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</si>
  <si>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</si>
  <si>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</si>
  <si>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</si>
  <si>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</si>
  <si>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</si>
  <si>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</si>
  <si>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</si>
  <si>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</si>
  <si>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</si>
  <si>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</si>
  <si>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</si>
  <si>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</si>
  <si>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</si>
  <si>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</si>
  <si>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</si>
  <si>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</si>
  <si>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</si>
  <si>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</si>
  <si>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</si>
  <si>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</si>
  <si>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</si>
  <si>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</si>
  <si>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</si>
  <si>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</si>
  <si>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</si>
  <si>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</si>
  <si>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</si>
  <si>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</si>
  <si>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</si>
  <si>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</si>
  <si>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</si>
  <si>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</si>
  <si>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</si>
  <si>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</si>
  <si>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</si>
  <si>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</si>
  <si>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</si>
  <si>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</si>
  <si>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</si>
  <si>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</si>
  <si>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</si>
  <si>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</si>
  <si>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</si>
  <si>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</si>
  <si>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</si>
  <si>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</si>
  <si>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</si>
  <si>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</si>
  <si>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</si>
  <si>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</si>
  <si>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</si>
  <si>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</si>
  <si>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</si>
  <si>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</si>
  <si>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</si>
  <si>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</si>
  <si>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</si>
  <si>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</si>
  <si>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</si>
  <si>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</si>
  <si>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</si>
  <si>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</si>
  <si>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</si>
  <si>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</si>
  <si>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</si>
  <si>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</si>
  <si>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</si>
  <si>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</si>
  <si>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</si>
  <si>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</si>
  <si>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</si>
  <si>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</si>
  <si>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</si>
  <si>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</si>
  <si>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</si>
  <si>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</si>
  <si>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</si>
  <si>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</si>
  <si>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</si>
  <si>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</si>
  <si>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</si>
  <si>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</si>
  <si>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</si>
  <si>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</si>
  <si>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</si>
  <si>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</si>
  <si>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</si>
  <si>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</si>
  <si>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</si>
  <si>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</si>
  <si>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</si>
  <si>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</si>
  <si>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</si>
  <si>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</si>
  <si>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</si>
  <si>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</si>
  <si>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</si>
  <si>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</si>
  <si>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</si>
  <si>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</si>
  <si>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</si>
  <si>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</si>
  <si>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</si>
  <si>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</si>
  <si>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</si>
  <si>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</si>
  <si>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</si>
  <si>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</si>
  <si>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</si>
  <si>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</si>
  <si>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</si>
  <si>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</si>
  <si>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</si>
  <si>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</si>
  <si>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</si>
  <si>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</si>
  <si>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</si>
  <si>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</si>
  <si>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</si>
  <si>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</si>
  <si>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</si>
  <si>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</si>
  <si>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</si>
  <si>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</si>
  <si>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</si>
  <si>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</si>
  <si>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</si>
  <si>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</si>
  <si>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</si>
  <si>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</si>
  <si>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</si>
  <si>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</si>
  <si>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</si>
  <si>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</si>
  <si>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</si>
  <si>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</si>
  <si>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</si>
  <si>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</si>
  <si>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</si>
  <si>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</si>
  <si>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</si>
  <si>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</si>
  <si>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</si>
  <si>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</si>
  <si>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</si>
  <si>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</si>
  <si>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</si>
  <si>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</si>
  <si>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</si>
  <si>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</si>
  <si>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</si>
  <si>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</si>
  <si>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</si>
  <si>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</si>
  <si>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</si>
  <si>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</si>
  <si>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</si>
  <si>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</si>
  <si>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</si>
  <si>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</si>
  <si>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</si>
  <si>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</si>
  <si>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</si>
  <si>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</si>
  <si>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</si>
  <si>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</si>
  <si>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</si>
  <si>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</si>
  <si>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</si>
  <si>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</si>
  <si>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</si>
  <si>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</si>
  <si>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</si>
  <si>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</si>
  <si>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</si>
  <si>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</si>
  <si>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</si>
  <si>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</si>
  <si>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</si>
  <si>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</si>
  <si>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</si>
  <si>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</si>
  <si>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</si>
  <si>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</si>
  <si>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</si>
  <si>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</si>
  <si>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</si>
  <si>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</si>
  <si>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</si>
  <si>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</si>
  <si>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</si>
  <si>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</si>
  <si>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</si>
  <si>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</si>
  <si>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</si>
  <si>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</si>
  <si>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</si>
  <si>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</si>
  <si>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</si>
  <si>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</si>
  <si>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</si>
  <si>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</si>
  <si>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</si>
  <si>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</si>
  <si>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</si>
  <si>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</si>
  <si>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</si>
  <si>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</si>
  <si>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</si>
  <si>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</si>
  <si>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</si>
  <si>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</si>
  <si>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</si>
  <si>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</si>
  <si>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</si>
  <si>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</si>
  <si>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</si>
  <si>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</si>
  <si>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</si>
  <si>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</si>
  <si>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</si>
  <si>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</si>
  <si>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</si>
  <si>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</si>
  <si>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</si>
  <si>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</si>
  <si>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</si>
  <si>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</si>
  <si>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</si>
  <si>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</si>
  <si>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</si>
  <si>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</si>
  <si>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</si>
  <si>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</si>
  <si>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</si>
  <si>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</si>
  <si>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</si>
  <si>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</si>
  <si>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</si>
  <si>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</si>
  <si>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</si>
  <si>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</si>
  <si>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</si>
  <si>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</si>
  <si>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</si>
  <si>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</si>
  <si>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</si>
  <si>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</si>
  <si>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</si>
  <si>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</si>
  <si>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</si>
  <si>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</si>
  <si>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</si>
  <si>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</si>
  <si>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</si>
  <si>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</si>
  <si>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</si>
  <si>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</si>
  <si>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</si>
  <si>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</si>
  <si>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</si>
  <si>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</si>
  <si>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</si>
  <si>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</si>
  <si>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</si>
  <si>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</si>
  <si>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</si>
  <si>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</si>
  <si>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</si>
  <si>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</si>
  <si>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</si>
  <si>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</si>
  <si>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</si>
  <si>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</si>
  <si>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</si>
  <si>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</si>
  <si>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</si>
  <si>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</si>
  <si>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</si>
  <si>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</si>
  <si>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</si>
  <si>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</si>
  <si>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</si>
  <si>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</si>
  <si>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</si>
  <si>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</si>
  <si>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</si>
  <si>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</si>
  <si>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</si>
  <si>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</si>
  <si>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</si>
  <si>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</si>
  <si>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</si>
  <si>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</si>
  <si>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</si>
  <si>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</si>
  <si>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</si>
  <si>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</si>
  <si>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</si>
  <si>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</si>
  <si>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</si>
  <si>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</si>
  <si>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</si>
  <si>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</si>
  <si>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</si>
  <si>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</si>
  <si>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</si>
  <si>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</si>
  <si>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</si>
  <si>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</si>
  <si>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</si>
  <si>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</si>
  <si>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</si>
  <si>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</si>
  <si>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</si>
  <si>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</si>
  <si>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</si>
  <si>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</si>
  <si>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</si>
  <si>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</si>
  <si>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</si>
  <si>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</si>
  <si>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</si>
  <si>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</si>
  <si>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</si>
  <si>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</si>
  <si>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</si>
  <si>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</si>
  <si>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</si>
  <si>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</si>
  <si>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</si>
  <si>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</si>
  <si>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</si>
  <si>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</si>
  <si>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</si>
  <si>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</si>
  <si>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</si>
  <si>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</si>
  <si>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</si>
  <si>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</si>
  <si>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</si>
  <si>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</si>
  <si>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</si>
  <si>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</si>
  <si>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</si>
  <si>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</si>
  <si>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</si>
  <si>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</si>
  <si>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</si>
  <si>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</si>
  <si>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</si>
  <si>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</si>
  <si>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</si>
  <si>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</si>
  <si>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</si>
  <si>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</si>
  <si>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</si>
  <si>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</si>
  <si>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</si>
  <si>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</si>
  <si>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</si>
  <si>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</si>
  <si>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</si>
  <si>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</si>
  <si>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</si>
  <si>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</si>
  <si>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</si>
  <si>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</si>
  <si>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</si>
  <si>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</si>
  <si>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</si>
  <si>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</si>
  <si>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</si>
  <si>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</si>
  <si>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</si>
  <si>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</si>
  <si>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</si>
  <si>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</si>
  <si>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</si>
  <si>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</si>
  <si>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</si>
  <si>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</si>
  <si>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</si>
  <si>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</si>
  <si>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</si>
  <si>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</si>
  <si>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</si>
  <si>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</si>
  <si>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</si>
  <si>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</si>
  <si>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</si>
  <si>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</si>
  <si>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</si>
  <si>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</si>
  <si>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</si>
  <si>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</si>
  <si>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</si>
  <si>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</si>
  <si>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</si>
  <si>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</si>
  <si>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</si>
  <si>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</si>
  <si>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</si>
  <si>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</si>
  <si>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</si>
  <si>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</si>
  <si>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</si>
  <si>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</si>
  <si>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</si>
  <si>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</si>
  <si>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</si>
  <si>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</si>
  <si>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</si>
  <si>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</si>
  <si>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</si>
  <si>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</si>
  <si>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</si>
  <si>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</si>
  <si>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</si>
  <si>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</si>
  <si>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</si>
  <si>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</si>
  <si>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</si>
  <si>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</si>
  <si>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</si>
  <si>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</si>
  <si>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</si>
  <si>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</si>
  <si>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</si>
  <si>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</si>
  <si>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</si>
  <si>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</si>
  <si>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</si>
  <si>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</si>
  <si>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</si>
  <si>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</si>
  <si>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</si>
  <si>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</si>
  <si>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</si>
  <si>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</si>
  <si>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</si>
  <si>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</si>
  <si>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</si>
  <si>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</si>
  <si>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</si>
  <si>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</si>
  <si>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</si>
  <si>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</si>
  <si>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</si>
  <si>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</si>
  <si>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</si>
  <si>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</si>
  <si>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</si>
  <si>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</si>
  <si>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</si>
  <si>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</si>
  <si>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</si>
  <si>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</si>
  <si>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</si>
  <si>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</si>
  <si>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</si>
  <si>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</si>
  <si>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</si>
  <si>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</si>
  <si>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</si>
  <si>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</si>
  <si>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</si>
  <si>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</si>
  <si>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</si>
  <si>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</si>
  <si>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</si>
  <si>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</si>
  <si>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</si>
  <si>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</si>
  <si>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</si>
  <si>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</si>
  <si>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</si>
  <si>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</si>
  <si>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</si>
  <si>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</si>
  <si>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</si>
  <si>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</si>
  <si>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</si>
  <si>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</si>
  <si>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</si>
  <si>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</si>
  <si>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</si>
  <si>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</si>
  <si>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</si>
  <si>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</si>
  <si>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</si>
  <si>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</si>
  <si>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</si>
  <si>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</si>
  <si>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</si>
  <si>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</si>
  <si>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</si>
  <si>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</si>
  <si>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</si>
  <si>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</si>
  <si>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</si>
  <si>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</si>
  <si>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</si>
  <si>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</si>
  <si>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</si>
  <si>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</si>
  <si>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</si>
  <si>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</si>
  <si>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</si>
  <si>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</si>
  <si>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</si>
  <si>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</si>
  <si>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</si>
  <si>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</si>
  <si>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</si>
  <si>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</si>
  <si>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</si>
  <si>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</si>
  <si>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</si>
  <si>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</si>
  <si>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</si>
  <si>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</si>
  <si>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</si>
  <si>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</si>
  <si>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</si>
  <si>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</si>
  <si>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</si>
  <si>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</si>
  <si>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</si>
  <si>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</si>
  <si>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</si>
  <si>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</si>
  <si>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</si>
  <si>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</si>
  <si>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</si>
  <si>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</si>
  <si>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</si>
  <si>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</si>
  <si>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</si>
  <si>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</si>
  <si>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</si>
  <si>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</si>
  <si>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</si>
  <si>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</si>
  <si>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</si>
  <si>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</si>
  <si>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</si>
  <si>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</si>
  <si>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</si>
  <si>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</si>
  <si>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</si>
  <si>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</si>
  <si>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</si>
  <si>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</si>
  <si>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</si>
  <si>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</si>
  <si>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</si>
  <si>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</si>
  <si>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</si>
  <si>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</si>
  <si>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</si>
  <si>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</si>
  <si>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</si>
  <si>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</si>
  <si>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</si>
  <si>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</si>
  <si>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</si>
  <si>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</si>
  <si>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</si>
  <si>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</si>
  <si>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</si>
  <si>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</si>
  <si>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</si>
  <si>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</si>
  <si>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</si>
  <si>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</si>
  <si>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</si>
  <si>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</si>
  <si>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</si>
  <si>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</si>
  <si>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</si>
  <si>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</si>
  <si>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</si>
  <si>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</si>
  <si>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</si>
  <si>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</si>
  <si>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</si>
  <si>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</si>
  <si>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</si>
  <si>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</si>
  <si>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</si>
  <si>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</si>
  <si>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</si>
  <si>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</si>
  <si>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</si>
  <si>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</si>
  <si>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</si>
  <si>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</si>
  <si>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</si>
  <si>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</si>
  <si>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</si>
  <si>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</si>
  <si>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</si>
  <si>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</si>
  <si>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</si>
  <si>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</si>
  <si>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</si>
  <si>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</si>
  <si>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</si>
  <si>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</si>
  <si>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</si>
  <si>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</si>
  <si>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</si>
  <si>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</si>
  <si>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</si>
  <si>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</si>
  <si>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</si>
  <si>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</si>
  <si>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</si>
  <si>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</si>
  <si>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</si>
  <si>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</si>
  <si>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</si>
  <si>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</si>
  <si>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</si>
  <si>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</si>
  <si>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</si>
  <si>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</si>
  <si>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</si>
  <si>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</si>
  <si>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</si>
  <si>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</si>
  <si>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</si>
  <si>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</si>
  <si>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</si>
  <si>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</si>
  <si>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</si>
  <si>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</si>
  <si>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</si>
  <si>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</si>
  <si>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</si>
  <si>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</si>
  <si>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</si>
  <si>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</si>
  <si>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</si>
  <si>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</si>
  <si>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</si>
  <si>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</si>
  <si>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</si>
  <si>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</si>
  <si>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</si>
  <si>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</si>
  <si>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</si>
  <si>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</si>
  <si>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</si>
  <si>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</si>
  <si>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</si>
  <si>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</si>
  <si>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</si>
  <si>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</si>
  <si>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</si>
  <si>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</si>
  <si>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</si>
  <si>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</si>
  <si>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</si>
  <si>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</si>
  <si>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</si>
  <si>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</si>
  <si>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</si>
  <si>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</si>
  <si>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</si>
  <si>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</si>
  <si>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</si>
  <si>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</si>
  <si>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</si>
  <si>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</si>
  <si>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</si>
  <si>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</si>
  <si>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</si>
  <si>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</si>
  <si>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</si>
  <si>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</si>
  <si>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</si>
  <si>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</si>
  <si>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</si>
  <si>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</si>
  <si>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</si>
  <si>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</si>
  <si>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</si>
  <si>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</si>
  <si>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</si>
  <si>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</si>
  <si>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</si>
  <si>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</si>
  <si>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</si>
  <si>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</si>
  <si>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</si>
  <si>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</si>
  <si>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</si>
  <si>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</si>
  <si>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</si>
  <si>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</si>
  <si>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</si>
  <si>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</si>
  <si>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</si>
  <si>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</si>
  <si>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</si>
  <si>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</si>
  <si>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</si>
  <si>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</si>
  <si>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</si>
  <si>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</si>
  <si>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</si>
  <si>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</si>
  <si>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</si>
  <si>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</si>
  <si>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</si>
  <si>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</si>
  <si>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</si>
  <si>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</si>
  <si>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</si>
  <si>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</si>
  <si>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</si>
  <si>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</si>
  <si>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</si>
  <si>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</si>
  <si>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</si>
  <si>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</si>
  <si>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</si>
  <si>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</si>
  <si>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</si>
  <si>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</si>
  <si>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</si>
  <si>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</si>
  <si>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</si>
  <si>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</si>
  <si>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</si>
  <si>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</si>
  <si>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</si>
  <si>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</si>
  <si>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</si>
  <si>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</si>
  <si>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</si>
  <si>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</si>
  <si>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</si>
  <si>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</si>
  <si>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</si>
  <si>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</si>
  <si>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</si>
  <si>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</si>
  <si>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</si>
  <si>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</si>
  <si>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</si>
  <si>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</si>
  <si>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</si>
  <si>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</si>
  <si>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</si>
  <si>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</si>
  <si>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</si>
  <si>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</si>
  <si>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</si>
  <si>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</si>
  <si>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</si>
  <si>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</si>
  <si>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</si>
  <si>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</si>
  <si>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</si>
  <si>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</si>
  <si>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</si>
  <si>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</si>
  <si>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</si>
  <si>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</si>
  <si>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</si>
  <si>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</si>
  <si>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</si>
  <si>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</si>
  <si>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</si>
  <si>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</si>
  <si>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</si>
  <si>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</si>
  <si>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</si>
  <si>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</si>
  <si>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</si>
  <si>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</si>
  <si>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</si>
  <si>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</si>
  <si>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</si>
  <si>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</si>
  <si>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</si>
  <si>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</si>
  <si>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</si>
  <si>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</si>
  <si>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</si>
  <si>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</si>
  <si>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</si>
  <si>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</si>
  <si>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</si>
  <si>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</si>
  <si>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</si>
  <si>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</si>
  <si>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</si>
  <si>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</si>
  <si>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</si>
  <si>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</si>
  <si>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</si>
  <si>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</si>
  <si>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</si>
  <si>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</si>
  <si>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</si>
  <si>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</si>
  <si>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</si>
  <si>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</si>
  <si>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</si>
  <si>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</si>
  <si>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</si>
  <si>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</si>
  <si>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</si>
  <si>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</si>
  <si>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</si>
  <si>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</si>
  <si>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</si>
  <si>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</si>
  <si>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</si>
  <si>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</si>
  <si>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</si>
  <si>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</si>
  <si>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</si>
  <si>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</si>
  <si>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</si>
  <si>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</si>
  <si>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</si>
  <si>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</si>
  <si>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</si>
  <si>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</si>
  <si>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</si>
  <si>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</si>
  <si>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</si>
  <si>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</si>
  <si>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</si>
  <si>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</si>
  <si>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</si>
  <si>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</si>
  <si>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</si>
  <si>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</si>
  <si>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</si>
  <si>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</si>
  <si>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</si>
  <si>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</si>
  <si>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</si>
  <si>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</si>
  <si>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</si>
  <si>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</si>
  <si>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</si>
  <si>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</si>
  <si>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</si>
  <si>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</si>
  <si>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</si>
  <si>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</si>
  <si>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</si>
  <si>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</si>
  <si>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</si>
  <si>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</si>
  <si>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</si>
  <si>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</si>
  <si>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</si>
  <si>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</si>
  <si>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</si>
  <si>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</si>
  <si>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</si>
  <si>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</si>
  <si>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</si>
  <si>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</si>
  <si>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</si>
  <si>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</si>
  <si>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</si>
  <si>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</si>
  <si>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</si>
  <si>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</si>
  <si>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</si>
  <si>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</si>
  <si>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</si>
  <si>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</si>
  <si>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</si>
  <si>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</si>
  <si>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</si>
  <si>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</si>
  <si>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</si>
  <si>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</si>
  <si>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</si>
  <si>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</si>
  <si>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</si>
  <si>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</si>
  <si>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</si>
  <si>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</si>
  <si>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</si>
  <si>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</si>
  <si>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</si>
  <si>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</si>
  <si>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</si>
  <si>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</si>
  <si>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</si>
  <si>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</si>
  <si>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</si>
  <si>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</si>
  <si>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</si>
  <si>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</si>
  <si>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</si>
  <si>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</si>
  <si>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</si>
  <si>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</si>
  <si>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</si>
  <si>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</si>
  <si>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</si>
  <si>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</si>
  <si>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</si>
  <si>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</si>
  <si>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</si>
  <si>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</si>
  <si>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</si>
  <si>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</si>
  <si>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</si>
  <si>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</si>
  <si>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</si>
  <si>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</si>
  <si>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</si>
  <si>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</si>
  <si>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</si>
  <si>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</si>
  <si>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</si>
  <si>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</si>
  <si>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</si>
  <si>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</si>
  <si>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</si>
  <si>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</si>
  <si>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</si>
  <si>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</si>
  <si>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</si>
  <si>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</si>
  <si>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</si>
  <si>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</si>
  <si>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</si>
  <si>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</si>
  <si>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</si>
  <si>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</si>
  <si>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</si>
  <si>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</si>
  <si>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</si>
  <si>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</si>
  <si>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</si>
  <si>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</si>
  <si>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</si>
  <si>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</si>
  <si>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</si>
  <si>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</si>
  <si>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</si>
  <si>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</si>
  <si>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</si>
  <si>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</si>
  <si>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</si>
  <si>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</si>
  <si>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</si>
  <si>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</si>
  <si>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</si>
  <si>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</si>
  <si>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</si>
  <si>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</si>
  <si>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</si>
  <si>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</si>
  <si>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</si>
  <si>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</si>
  <si>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</si>
  <si>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</si>
  <si>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</si>
  <si>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</si>
  <si>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</si>
  <si>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</si>
  <si>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</si>
  <si>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</si>
  <si>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</si>
  <si>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</si>
  <si>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</si>
  <si>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</si>
  <si>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</si>
  <si>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</si>
  <si>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</si>
  <si>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</si>
  <si>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</si>
  <si>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</si>
  <si>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</si>
  <si>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</si>
  <si>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</si>
  <si>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</si>
  <si>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</si>
  <si>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</si>
  <si>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</si>
  <si>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</si>
  <si>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</si>
  <si>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</si>
  <si>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</si>
  <si>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</si>
  <si>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</si>
  <si>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</si>
  <si>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</si>
  <si>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</si>
  <si>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</si>
  <si>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</si>
  <si>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</si>
  <si>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</si>
  <si>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</si>
  <si>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</si>
  <si>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</si>
  <si>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</si>
  <si>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</si>
  <si>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</si>
  <si>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</si>
  <si>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</si>
  <si>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</si>
  <si>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</si>
  <si>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</si>
  <si>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</si>
  <si>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</si>
  <si>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</si>
  <si>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</si>
  <si>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</si>
  <si>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</si>
  <si>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</si>
  <si>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</si>
  <si>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</si>
  <si>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</si>
  <si>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</si>
  <si>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</si>
  <si>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</si>
  <si>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</si>
  <si>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</si>
  <si>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</si>
  <si>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</si>
  <si>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</si>
  <si>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</si>
  <si>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</si>
  <si>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</si>
  <si>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</si>
  <si>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</si>
  <si>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</si>
  <si>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</si>
  <si>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</si>
  <si>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</si>
  <si>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</si>
  <si>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</si>
  <si>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</si>
  <si>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</si>
  <si>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</si>
  <si>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</si>
  <si>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</si>
  <si>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</si>
  <si>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</si>
  <si>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</si>
  <si>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</si>
  <si>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</si>
  <si>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</si>
  <si>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</si>
  <si>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</si>
  <si>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</si>
  <si>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</si>
  <si>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</si>
  <si>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</si>
  <si>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</si>
  <si>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</si>
  <si>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</si>
  <si>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</si>
  <si>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</si>
  <si>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</si>
  <si>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</si>
  <si>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</si>
  <si>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</si>
  <si>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</si>
  <si>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</si>
  <si>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</si>
  <si>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</si>
  <si>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</si>
  <si>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</si>
  <si>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</si>
  <si>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</si>
  <si>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</si>
  <si>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</si>
  <si>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</si>
  <si>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</si>
  <si>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</si>
  <si>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</si>
  <si>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</si>
  <si>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</si>
  <si>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</si>
  <si>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</si>
  <si>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</si>
  <si>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</si>
  <si>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</si>
  <si>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</si>
  <si>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</si>
  <si>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</si>
  <si>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</si>
  <si>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</si>
  <si>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</si>
  <si>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</si>
  <si>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</si>
  <si>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</si>
  <si>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</si>
  <si>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</si>
  <si>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</si>
  <si>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</si>
  <si>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</si>
  <si>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</si>
  <si>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</si>
  <si>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</si>
  <si>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</si>
  <si>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</si>
  <si>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</si>
  <si>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</si>
  <si>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</si>
  <si>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</si>
  <si>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</si>
  <si>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</si>
  <si>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</si>
  <si>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</si>
  <si>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</si>
  <si>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</si>
  <si>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</si>
  <si>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</si>
  <si>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</si>
  <si>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</si>
  <si>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</si>
  <si>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</si>
  <si>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</si>
  <si>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</si>
  <si>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</si>
  <si>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</si>
  <si>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</si>
  <si>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</si>
  <si>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</si>
  <si>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</si>
  <si>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</si>
  <si>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</si>
  <si>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</si>
  <si>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</si>
  <si>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</si>
  <si>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</si>
  <si>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</si>
  <si>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</si>
  <si>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</si>
  <si>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</si>
  <si>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</si>
  <si>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</si>
  <si>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</si>
  <si>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</si>
  <si>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</si>
  <si>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</si>
  <si>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</si>
  <si>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</si>
  <si>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</si>
  <si>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</si>
  <si>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</si>
  <si>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</si>
  <si>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</si>
  <si>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</si>
  <si>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</si>
  <si>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</si>
  <si>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</si>
  <si>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</si>
  <si>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</si>
  <si>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</si>
  <si>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</si>
  <si>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</si>
  <si>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</si>
  <si>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</si>
  <si>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</si>
  <si>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</si>
  <si>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</si>
  <si>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</si>
  <si>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</si>
  <si>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</si>
  <si>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</si>
  <si>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</si>
  <si>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</si>
  <si>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</si>
  <si>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</si>
  <si>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</si>
  <si>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</si>
  <si>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</si>
  <si>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</si>
  <si>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</si>
  <si>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</si>
  <si>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</si>
  <si>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</si>
  <si>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</si>
  <si>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</si>
  <si>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</si>
  <si>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</si>
  <si>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</si>
  <si>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</si>
  <si>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</si>
  <si>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</si>
  <si>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</si>
  <si>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</si>
  <si>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</si>
  <si>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</si>
  <si>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</si>
  <si>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</si>
  <si>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</si>
  <si>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</si>
  <si>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</si>
  <si>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</si>
  <si>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</si>
  <si>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</si>
  <si>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</si>
  <si>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</si>
  <si>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</si>
  <si>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</si>
  <si>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</si>
  <si>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</si>
  <si>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</si>
  <si>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</si>
  <si>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</si>
  <si>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</si>
  <si>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</si>
  <si>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</si>
  <si>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</si>
  <si>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</si>
  <si>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</si>
  <si>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</si>
  <si>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</si>
  <si>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</si>
  <si>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</si>
  <si>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</si>
  <si>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</si>
  <si>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</si>
  <si>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</si>
  <si>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</si>
  <si>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</si>
  <si>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</si>
  <si>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</si>
  <si>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</si>
  <si>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</si>
  <si>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</si>
  <si>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</si>
  <si>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</si>
  <si>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</si>
  <si>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</si>
  <si>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</si>
  <si>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</si>
  <si>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</si>
  <si>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</si>
  <si>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</si>
  <si>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</si>
  <si>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</si>
  <si>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</si>
  <si>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</si>
  <si>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</si>
  <si>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</si>
  <si>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</si>
  <si>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</si>
  <si>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</si>
  <si>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</si>
  <si>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</si>
  <si>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</si>
  <si>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</si>
  <si>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</si>
  <si>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</si>
  <si>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</si>
  <si>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</si>
  <si>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</si>
  <si>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</si>
  <si>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</si>
  <si>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</si>
  <si>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</si>
  <si>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</si>
  <si>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</si>
  <si>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</si>
  <si>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</si>
  <si>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</si>
  <si>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</si>
  <si>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</si>
  <si>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</si>
  <si>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</si>
  <si>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</si>
  <si>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</si>
  <si>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</si>
  <si>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</si>
  <si>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</si>
  <si>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</si>
  <si>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</si>
  <si>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</si>
  <si>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</si>
  <si>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</si>
  <si>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</si>
  <si>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</si>
  <si>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</si>
  <si>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</si>
  <si>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</si>
  <si>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</si>
  <si>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</si>
  <si>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</si>
  <si>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</si>
  <si>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</si>
  <si>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</si>
  <si>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</si>
  <si>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</si>
  <si>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</si>
  <si>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</si>
  <si>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</si>
  <si>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</si>
  <si>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</si>
  <si>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</si>
  <si>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</si>
  <si>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</si>
  <si>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</si>
  <si>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</si>
  <si>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</si>
  <si>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</si>
  <si>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</si>
  <si>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</si>
  <si>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</si>
  <si>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</si>
  <si>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</si>
  <si>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</si>
  <si>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</si>
  <si>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</si>
  <si>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</si>
  <si>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</si>
  <si>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</si>
  <si>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</si>
  <si>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</si>
  <si>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</si>
  <si>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</si>
  <si>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</si>
  <si>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</si>
  <si>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</si>
  <si>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</si>
  <si>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</si>
  <si>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</si>
  <si>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</si>
  <si>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</si>
  <si>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</si>
  <si>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</si>
  <si>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</si>
  <si>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</si>
  <si>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</si>
  <si>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</si>
  <si>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</si>
  <si>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</si>
  <si>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</si>
  <si>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</si>
  <si>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</si>
  <si>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</si>
  <si>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</si>
  <si>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</si>
  <si>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</si>
  <si>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</si>
  <si>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</si>
  <si>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</si>
  <si>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</si>
  <si>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</si>
  <si>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</si>
  <si>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</si>
  <si>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</si>
  <si>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</si>
  <si>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</si>
  <si>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</si>
  <si>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</si>
  <si>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</si>
  <si>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</si>
  <si>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</si>
  <si>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</si>
  <si>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</si>
  <si>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</si>
  <si>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</si>
  <si>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</si>
  <si>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</si>
  <si>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</si>
  <si>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</si>
  <si>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</si>
  <si>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</si>
  <si>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</si>
  <si>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</si>
  <si>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</si>
  <si>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</si>
  <si>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</si>
  <si>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</si>
  <si>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</si>
  <si>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</si>
  <si>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</si>
  <si>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</si>
  <si>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</si>
  <si>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</si>
  <si>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</si>
  <si>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</si>
  <si>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</si>
  <si>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</si>
  <si>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</si>
  <si>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</si>
  <si>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</si>
  <si>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</si>
  <si>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</si>
  <si>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</si>
  <si>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</si>
  <si>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</si>
  <si>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</si>
  <si>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</si>
  <si>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</si>
  <si>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</si>
  <si>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</si>
  <si>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</si>
  <si>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</si>
  <si>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</si>
  <si>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</si>
  <si>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</si>
  <si>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</si>
  <si>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</si>
  <si>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</si>
  <si>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</si>
  <si>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</si>
  <si>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</si>
  <si>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</si>
  <si>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</si>
  <si>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</si>
  <si>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</si>
  <si>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</si>
  <si>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</si>
  <si>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</si>
  <si>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</si>
  <si>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</si>
  <si>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</si>
  <si>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</si>
  <si>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</si>
  <si>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</si>
  <si>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</si>
  <si>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</si>
  <si>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</si>
  <si>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</si>
  <si>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</si>
  <si>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</si>
  <si>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</si>
  <si>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</si>
  <si>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</si>
  <si>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</si>
  <si>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</si>
  <si>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</si>
  <si>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</si>
  <si>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</si>
  <si>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</si>
  <si>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</si>
  <si>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</si>
  <si>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</si>
  <si>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</si>
  <si>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</si>
  <si>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</si>
  <si>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</si>
  <si>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</si>
  <si>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</si>
  <si>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</si>
  <si>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</si>
  <si>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</si>
  <si>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</si>
  <si>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</si>
  <si>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</si>
  <si>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</si>
  <si>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</si>
  <si>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</si>
  <si>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</si>
  <si>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</si>
  <si>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</si>
  <si>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</si>
  <si>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</si>
  <si>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</si>
  <si>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</si>
  <si>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</si>
  <si>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</si>
  <si>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</si>
  <si>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</si>
  <si>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</si>
  <si>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</si>
  <si>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</si>
  <si>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</si>
  <si>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</si>
  <si>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</si>
  <si>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</si>
  <si>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</si>
  <si>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</si>
  <si>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</si>
  <si>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</si>
  <si>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</si>
  <si>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</si>
  <si>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</si>
  <si>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</si>
  <si>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</si>
  <si>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</si>
  <si>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</si>
  <si>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</si>
  <si>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</si>
  <si>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</si>
  <si>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</si>
  <si>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</si>
  <si>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</si>
  <si>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</si>
  <si>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</si>
  <si>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</si>
  <si>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</si>
  <si>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</si>
  <si>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</si>
  <si>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</si>
  <si>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</si>
  <si>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</si>
  <si>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</si>
  <si>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</si>
  <si>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</si>
  <si>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</si>
  <si>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</si>
  <si>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</si>
  <si>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</si>
  <si>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</si>
  <si>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</si>
  <si>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</si>
  <si>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</si>
  <si>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</si>
  <si>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</si>
  <si>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</si>
  <si>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</si>
  <si>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</si>
  <si>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</si>
  <si>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</si>
  <si>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</si>
  <si>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</si>
  <si>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</si>
  <si>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</si>
  <si>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</si>
  <si>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</si>
  <si>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</si>
  <si>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</si>
  <si>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</si>
  <si>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</si>
  <si>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</si>
  <si>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</si>
  <si>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</si>
  <si>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</si>
  <si>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</si>
  <si>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</si>
  <si>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</si>
  <si>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</si>
  <si>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</si>
  <si>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</si>
  <si>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</si>
  <si>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</si>
  <si>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</si>
  <si>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</si>
  <si>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</si>
  <si>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</si>
  <si>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</si>
  <si>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</si>
  <si>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</si>
  <si>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</si>
  <si>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</si>
  <si>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</si>
  <si>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</si>
  <si>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</si>
  <si>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</si>
  <si>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</si>
  <si>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</si>
  <si>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</si>
  <si>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</si>
  <si>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</si>
  <si>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</si>
  <si>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</si>
  <si>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</si>
  <si>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</si>
  <si>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</si>
  <si>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</si>
  <si>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</si>
  <si>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</si>
  <si>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</si>
  <si>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</si>
  <si>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</si>
  <si>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</si>
  <si>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</si>
  <si>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</si>
  <si>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</si>
  <si>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</si>
  <si>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</si>
  <si>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</si>
  <si>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</si>
  <si>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</si>
  <si>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</si>
  <si>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</si>
  <si>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</si>
  <si>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</si>
  <si>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</si>
  <si>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</si>
  <si>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</si>
  <si>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</si>
  <si>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</si>
  <si>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</si>
  <si>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</si>
  <si>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</si>
  <si>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</si>
  <si>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</si>
  <si>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</si>
  <si>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</si>
  <si>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</si>
  <si>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</si>
  <si>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</si>
  <si>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</si>
  <si>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</si>
  <si>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</si>
  <si>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</si>
  <si>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</si>
  <si>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</si>
  <si>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</si>
  <si>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</si>
  <si>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</si>
  <si>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</si>
  <si>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</si>
  <si>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</si>
  <si>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</si>
  <si>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</si>
  <si>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</si>
  <si>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</si>
  <si>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</si>
  <si>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</si>
  <si>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</si>
  <si>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</si>
  <si>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</si>
  <si>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</si>
  <si>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</si>
  <si>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</si>
  <si>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</si>
  <si>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</si>
  <si>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</si>
  <si>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</si>
  <si>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</si>
  <si>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</si>
  <si>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</si>
  <si>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</si>
  <si>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</si>
  <si>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</si>
  <si>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</si>
  <si>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</si>
  <si>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</si>
  <si>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</si>
  <si>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</si>
  <si>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</si>
  <si>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</si>
  <si>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</si>
  <si>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</si>
  <si>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</si>
  <si>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</si>
  <si>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</si>
  <si>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</si>
  <si>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</si>
  <si>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</si>
  <si>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</si>
  <si>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</si>
  <si>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</si>
  <si>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</si>
  <si>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</si>
  <si>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</si>
  <si>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</si>
  <si>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</si>
  <si>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</si>
  <si>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</si>
  <si>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</si>
  <si>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</si>
  <si>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</si>
  <si>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</si>
  <si>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</si>
  <si>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</si>
  <si>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</si>
  <si>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</si>
  <si>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</si>
  <si>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</si>
  <si>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</si>
  <si>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</si>
  <si>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</si>
  <si>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</si>
  <si>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</si>
  <si>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</si>
  <si>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</si>
  <si>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</si>
  <si>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</si>
  <si>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</si>
  <si>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</si>
  <si>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</si>
  <si>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</si>
  <si>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</si>
  <si>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</si>
  <si>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</si>
  <si>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</si>
  <si>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</si>
  <si>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</si>
  <si>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</si>
  <si>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</si>
  <si>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</si>
  <si>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</si>
  <si>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</si>
  <si>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</si>
  <si>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</si>
  <si>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</si>
  <si>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</si>
  <si>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</si>
  <si>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</si>
  <si>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</si>
  <si>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</si>
  <si>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</si>
  <si>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</si>
  <si>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</si>
  <si>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</si>
  <si>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</si>
  <si>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</si>
  <si>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</si>
  <si>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</si>
  <si>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</si>
  <si>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</si>
  <si>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</si>
  <si>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</si>
  <si>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</si>
  <si>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</si>
  <si>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</si>
  <si>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</si>
  <si>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</si>
  <si>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</si>
  <si>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</si>
  <si>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</si>
  <si>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</si>
  <si>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</si>
  <si>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</si>
  <si>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</si>
  <si>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</si>
  <si>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</si>
  <si>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</si>
  <si>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</si>
  <si>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</si>
  <si>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</si>
  <si>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</si>
  <si>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</si>
  <si>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</si>
  <si>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</si>
  <si>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</si>
  <si>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</si>
  <si>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</si>
  <si>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</si>
  <si>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</si>
  <si>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</si>
  <si>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</si>
  <si>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</si>
  <si>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</si>
  <si>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</si>
  <si>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</si>
  <si>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</si>
  <si>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</si>
  <si>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</si>
  <si>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</si>
  <si>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</si>
  <si>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</si>
  <si>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</si>
  <si>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</si>
  <si>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</si>
  <si>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</si>
  <si>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</si>
  <si>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</si>
  <si>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</si>
  <si>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</si>
  <si>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</si>
  <si>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</si>
  <si>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</si>
  <si>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</si>
  <si>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</si>
  <si>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</si>
  <si>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</si>
  <si>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</si>
  <si>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</si>
  <si>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</si>
  <si>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</si>
  <si>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</si>
  <si>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</si>
  <si>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</si>
  <si>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</si>
  <si>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</si>
  <si>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</si>
  <si>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</si>
  <si>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</si>
  <si>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</si>
  <si>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</si>
  <si>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</si>
  <si>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</si>
  <si>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</si>
  <si>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</si>
  <si>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</si>
  <si>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</si>
  <si>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</si>
  <si>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</si>
  <si>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</si>
  <si>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</si>
  <si>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</si>
  <si>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</si>
  <si>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</si>
  <si>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</si>
  <si>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</si>
  <si>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</si>
  <si>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</si>
  <si>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</si>
  <si>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</si>
  <si>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</si>
  <si>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</si>
  <si>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</si>
  <si>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</si>
  <si>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</si>
  <si>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</si>
  <si>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</si>
  <si>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</si>
  <si>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</si>
  <si>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</si>
  <si>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</si>
  <si>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</si>
  <si>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</si>
  <si>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</si>
  <si>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</si>
  <si>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</si>
  <si>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</si>
  <si>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</si>
  <si>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</si>
  <si>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</si>
  <si>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</si>
  <si>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</si>
  <si>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</si>
  <si>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</si>
  <si>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</si>
  <si>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</si>
  <si>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</si>
  <si>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</si>
  <si>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</si>
  <si>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</si>
  <si>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</si>
  <si>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</si>
  <si>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</si>
  <si>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</si>
  <si>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</si>
  <si>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</si>
  <si>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</si>
  <si>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</si>
  <si>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</si>
  <si>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</si>
  <si>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</si>
  <si>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</si>
  <si>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</si>
  <si>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</si>
  <si>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</si>
  <si>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</si>
  <si>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</si>
  <si>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</si>
  <si>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</si>
  <si>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</si>
  <si>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</si>
  <si>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</si>
  <si>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</si>
  <si>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</si>
  <si>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</si>
  <si>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</si>
  <si>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</si>
  <si>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</si>
  <si>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</si>
  <si>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</si>
  <si>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</si>
  <si>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</si>
  <si>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</si>
  <si>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</si>
  <si>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</si>
  <si>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</si>
  <si>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</si>
  <si>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</si>
  <si>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</si>
  <si>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</si>
  <si>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</si>
  <si>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</si>
  <si>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</si>
  <si>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</si>
  <si>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</si>
  <si>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</si>
  <si>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</si>
  <si>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</si>
  <si>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</si>
  <si>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</si>
  <si>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</si>
  <si>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</si>
  <si>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</si>
  <si>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</si>
  <si>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</si>
  <si>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</si>
  <si>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</si>
  <si>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</si>
  <si>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</si>
  <si>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</si>
  <si>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</si>
  <si>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</si>
  <si>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</si>
  <si>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</si>
  <si>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</si>
  <si>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</si>
  <si>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</si>
  <si>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</si>
  <si>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</si>
  <si>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</si>
  <si>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</si>
  <si>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</si>
  <si>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</si>
  <si>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</si>
  <si>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</si>
  <si>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</si>
  <si>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</si>
  <si>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</si>
  <si>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</si>
  <si>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</si>
  <si>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</si>
  <si>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</si>
  <si>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</si>
  <si>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</si>
  <si>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</si>
  <si>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</si>
  <si>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</si>
  <si>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</si>
  <si>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</si>
  <si>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</si>
  <si>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</si>
  <si>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</si>
  <si>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</si>
  <si>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</si>
  <si>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</si>
  <si>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</si>
  <si>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</si>
  <si>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</si>
  <si>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</si>
  <si>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</si>
  <si>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</si>
  <si>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</si>
  <si>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</si>
  <si>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</si>
  <si>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</si>
  <si>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</si>
  <si>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</si>
  <si>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</si>
  <si>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</si>
  <si>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</si>
  <si>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</si>
  <si>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</si>
  <si>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</si>
  <si>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</si>
  <si>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</si>
  <si>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</si>
  <si>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</si>
  <si>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</si>
  <si>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</si>
  <si>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</si>
  <si>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</si>
  <si>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</si>
  <si>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</si>
  <si>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</si>
  <si>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</si>
  <si>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</si>
  <si>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</si>
  <si>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</si>
  <si>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</si>
  <si>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</si>
  <si>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</si>
  <si>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</si>
  <si>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</si>
  <si>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</si>
  <si>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</si>
  <si>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</si>
  <si>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</si>
  <si>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</si>
  <si>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</si>
  <si>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</si>
  <si>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</si>
  <si>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</si>
  <si>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</si>
  <si>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</si>
  <si>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</si>
  <si>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</si>
  <si>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</si>
  <si>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</si>
  <si>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</si>
  <si>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</si>
  <si>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</si>
  <si>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</si>
  <si>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</si>
  <si>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</si>
  <si>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</si>
  <si>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</si>
  <si>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</si>
  <si>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</si>
  <si>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</si>
  <si>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</si>
  <si>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</si>
  <si>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</si>
  <si>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</si>
  <si>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</si>
  <si>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</si>
  <si>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</si>
  <si>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</si>
  <si>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</si>
  <si>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</si>
  <si>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</si>
  <si>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</si>
  <si>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</si>
  <si>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</si>
  <si>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</si>
  <si>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</si>
  <si>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</si>
  <si>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</si>
  <si>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</si>
  <si>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</si>
  <si>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</si>
  <si>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</si>
  <si>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</si>
  <si>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</si>
  <si>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</si>
  <si>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</si>
  <si>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</si>
  <si>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</si>
  <si>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</si>
  <si>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</si>
  <si>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</si>
  <si>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</si>
  <si>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</si>
  <si>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</si>
  <si>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</si>
  <si>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</si>
  <si>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</si>
  <si>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</si>
  <si>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</si>
  <si>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</si>
  <si>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</si>
  <si>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</si>
  <si>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</si>
  <si>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</si>
  <si>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</si>
  <si>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</si>
  <si>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</si>
  <si>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</si>
  <si>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</si>
  <si>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</si>
  <si>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</si>
  <si>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</si>
  <si>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</si>
  <si>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</si>
  <si>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</si>
  <si>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</si>
  <si>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</si>
  <si>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</si>
  <si>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</si>
  <si>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</si>
  <si>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</si>
  <si>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</si>
  <si>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</si>
  <si>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</si>
  <si>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</si>
  <si>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</si>
  <si>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</si>
  <si>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</si>
  <si>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</si>
  <si>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</si>
  <si>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</si>
  <si>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</si>
  <si>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</si>
  <si>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</si>
  <si>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</si>
  <si>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</si>
  <si>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</si>
  <si>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</si>
  <si>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</si>
  <si>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</si>
  <si>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</si>
  <si>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</si>
  <si>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</si>
  <si>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</si>
  <si>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</si>
  <si>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</si>
  <si>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</si>
  <si>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</si>
  <si>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</si>
  <si>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</si>
  <si>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</si>
  <si>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</si>
  <si>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</si>
  <si>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</si>
  <si>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</si>
  <si>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</si>
  <si>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</si>
  <si>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</si>
  <si>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</si>
  <si>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</si>
  <si>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</si>
  <si>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</si>
  <si>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</si>
  <si>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</si>
  <si>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</si>
  <si>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</si>
  <si>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</si>
  <si>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</si>
  <si>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</si>
  <si>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</si>
  <si>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</si>
  <si>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</si>
  <si>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</si>
  <si>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</si>
  <si>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</si>
  <si>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</si>
  <si>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</si>
  <si>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</si>
  <si>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</si>
  <si>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</si>
  <si>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</si>
  <si>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</si>
  <si>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</si>
  <si>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</si>
  <si>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</si>
  <si>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</si>
  <si>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</si>
  <si>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</si>
  <si>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</si>
  <si>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</si>
  <si>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</si>
  <si>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</si>
  <si>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</si>
  <si>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</si>
  <si>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</si>
  <si>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</si>
  <si>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</si>
  <si>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</si>
  <si>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</si>
  <si>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</si>
  <si>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</si>
  <si>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</si>
  <si>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</si>
  <si>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</si>
  <si>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</si>
  <si>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</si>
  <si>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</si>
  <si>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</si>
  <si>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</si>
  <si>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</si>
  <si>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</si>
  <si>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</si>
  <si>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</si>
  <si>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</si>
  <si>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</si>
  <si>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</si>
  <si>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</si>
  <si>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</si>
  <si>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</si>
  <si>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</si>
  <si>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</si>
  <si>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</si>
  <si>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</si>
  <si>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</si>
  <si>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</si>
  <si>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</si>
  <si>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</si>
  <si>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</si>
  <si>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</si>
  <si>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</si>
  <si>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</si>
  <si>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</si>
  <si>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</si>
  <si>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</si>
  <si>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</si>
  <si>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</si>
  <si>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</si>
  <si>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</si>
  <si>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</si>
  <si>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</si>
  <si>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</si>
  <si>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</si>
  <si>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</si>
  <si>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</si>
  <si>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</si>
  <si>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</si>
  <si>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</si>
  <si>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</si>
  <si>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</si>
  <si>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</si>
  <si>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</si>
  <si>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</si>
  <si>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</si>
  <si>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</si>
  <si>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</si>
  <si>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</si>
  <si>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</si>
  <si>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</si>
  <si>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</si>
  <si>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</si>
  <si>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</si>
  <si>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</si>
  <si>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</si>
  <si>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</si>
  <si>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</si>
  <si>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</si>
  <si>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</si>
  <si>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</si>
  <si>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</si>
  <si>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</si>
  <si>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</si>
  <si>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</si>
  <si>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</si>
  <si>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</si>
  <si>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</si>
  <si>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</si>
  <si>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</si>
  <si>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</si>
  <si>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</si>
  <si>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</si>
  <si>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</si>
  <si>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</si>
  <si>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</si>
  <si>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</si>
  <si>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</si>
  <si>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</si>
  <si>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</si>
  <si>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</si>
  <si>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</si>
  <si>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</si>
  <si>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</si>
  <si>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</si>
  <si>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</si>
  <si>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</si>
  <si>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</si>
  <si>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</si>
  <si>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</si>
  <si>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</si>
  <si>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</si>
  <si>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</si>
  <si>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</si>
  <si>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</si>
  <si>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</si>
  <si>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</si>
  <si>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</si>
  <si>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</si>
  <si>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</si>
  <si>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</si>
  <si>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</si>
  <si>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</si>
  <si>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</si>
  <si>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</si>
  <si>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</si>
  <si>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</si>
  <si>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</si>
  <si>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</si>
  <si>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</si>
  <si>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</si>
  <si>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</si>
  <si>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</si>
  <si>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</si>
  <si>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</si>
  <si>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</si>
  <si>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</si>
  <si>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</si>
  <si>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</si>
  <si>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</si>
  <si>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</si>
  <si>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</si>
  <si>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</si>
  <si>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</si>
  <si>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</si>
  <si>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</si>
  <si>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</si>
  <si>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</si>
  <si>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</si>
  <si>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</si>
  <si>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</si>
  <si>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</si>
  <si>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</si>
  <si>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</si>
  <si>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</si>
  <si>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</si>
  <si>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</si>
  <si>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</si>
  <si>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</si>
  <si>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</si>
  <si>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</si>
  <si>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</si>
  <si>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</si>
  <si>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</si>
  <si>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</si>
  <si>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</si>
  <si>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</si>
  <si>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</si>
  <si>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</si>
  <si>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</si>
  <si>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</si>
  <si>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</si>
  <si>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</si>
  <si>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</si>
  <si>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</si>
  <si>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</si>
  <si>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</si>
  <si>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</si>
  <si>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</si>
  <si>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</si>
  <si>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</si>
  <si>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</si>
  <si>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</si>
  <si>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</si>
  <si>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</si>
  <si>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</si>
  <si>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</si>
  <si>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</si>
  <si>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</si>
  <si>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</si>
  <si>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</si>
  <si>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</si>
  <si>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</si>
  <si>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</si>
  <si>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</si>
  <si>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</si>
  <si>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</si>
  <si>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</si>
  <si>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</si>
  <si>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</si>
  <si>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</si>
  <si>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</si>
  <si>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</si>
  <si>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</si>
  <si>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</si>
  <si>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</si>
  <si>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</si>
  <si>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</si>
  <si>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</si>
  <si>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</si>
  <si>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</si>
  <si>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</si>
  <si>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</si>
  <si>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</si>
  <si>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</si>
  <si>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</si>
  <si>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</si>
  <si>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</si>
  <si>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</si>
  <si>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</si>
  <si>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</si>
  <si>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</si>
  <si>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</si>
  <si>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</si>
  <si>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</si>
  <si>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</si>
  <si>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</si>
  <si>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</si>
  <si>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</si>
  <si>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</si>
  <si>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</si>
  <si>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</si>
  <si>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</si>
  <si>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</si>
  <si>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</si>
  <si>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</si>
  <si>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</si>
  <si>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</si>
  <si>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</si>
  <si>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</si>
  <si>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</si>
  <si>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</si>
  <si>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</si>
  <si>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</si>
  <si>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</si>
  <si>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</si>
  <si>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</si>
  <si>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</si>
  <si>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</si>
  <si>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</si>
  <si>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</si>
  <si>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</si>
  <si>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</si>
  <si>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</si>
  <si>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</si>
  <si>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</si>
  <si>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</si>
  <si>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</si>
  <si>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</si>
  <si>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</si>
  <si>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</si>
  <si>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</si>
  <si>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</si>
  <si>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</si>
  <si>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</si>
  <si>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</si>
  <si>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</si>
  <si>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</si>
  <si>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</si>
  <si>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</si>
  <si>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</si>
  <si>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</si>
  <si>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</si>
  <si>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</si>
  <si>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</si>
  <si>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</si>
  <si>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</si>
  <si>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</si>
  <si>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</si>
  <si>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</si>
  <si>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</si>
  <si>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</si>
  <si>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</si>
  <si>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</si>
  <si>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</si>
  <si>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</si>
  <si>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</si>
  <si>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</si>
  <si>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</si>
  <si>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</si>
  <si>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</si>
  <si>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</si>
  <si>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</si>
  <si>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</si>
  <si>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</si>
  <si>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</si>
  <si>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</si>
  <si>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</si>
  <si>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</si>
  <si>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</si>
  <si>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</si>
  <si>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</si>
  <si>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</si>
  <si>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</si>
  <si>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</si>
  <si>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</si>
  <si>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</si>
  <si>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</si>
  <si>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</si>
  <si>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</si>
  <si>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</si>
  <si>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</si>
  <si>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</si>
  <si>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</si>
  <si>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</si>
  <si>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</si>
  <si>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</si>
  <si>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</si>
  <si>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</si>
  <si>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</si>
  <si>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</si>
  <si>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</si>
  <si>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</si>
  <si>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</si>
  <si>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</si>
  <si>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</si>
  <si>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</si>
  <si>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</si>
  <si>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</si>
  <si>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</si>
  <si>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</si>
  <si>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</si>
  <si>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</si>
  <si>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</si>
  <si>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</si>
  <si>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</si>
  <si>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</si>
  <si>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</si>
  <si>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</si>
  <si>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</si>
  <si>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</si>
  <si>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</si>
  <si>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</si>
  <si>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</si>
  <si>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</si>
  <si>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</si>
  <si>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</si>
  <si>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</si>
  <si>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</si>
  <si>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</si>
  <si>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</si>
  <si>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</si>
  <si>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</si>
  <si>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</si>
  <si>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</si>
  <si>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</si>
  <si>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</si>
  <si>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</si>
  <si>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</si>
  <si>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</si>
  <si>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</si>
  <si>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</si>
  <si>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</si>
  <si>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</si>
  <si>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</si>
  <si>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</si>
  <si>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</si>
  <si>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</si>
  <si>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</si>
  <si>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</si>
  <si>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</si>
  <si>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</si>
  <si>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</si>
  <si>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</si>
  <si>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</si>
  <si>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</si>
  <si>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</si>
  <si>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</si>
  <si>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</si>
  <si>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</si>
  <si>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</si>
  <si>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</si>
  <si>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</si>
  <si>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</si>
  <si>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</si>
  <si>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</si>
  <si>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</si>
  <si>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</si>
  <si>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</si>
  <si>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</si>
  <si>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</si>
  <si>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</si>
  <si>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</si>
  <si>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</si>
  <si>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</si>
  <si>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</si>
  <si>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</si>
  <si>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</si>
  <si>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</si>
  <si>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</si>
  <si>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</si>
  <si>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</si>
  <si>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</si>
  <si>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</si>
  <si>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</si>
  <si>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</si>
  <si>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</si>
  <si>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</si>
  <si>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</si>
  <si>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</si>
  <si>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</si>
  <si>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</si>
  <si>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</si>
  <si>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</si>
  <si>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</si>
  <si>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</si>
  <si>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</si>
  <si>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</si>
  <si>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</si>
  <si>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</si>
  <si>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</si>
  <si>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</si>
  <si>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</si>
  <si>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</si>
  <si>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</si>
  <si>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</si>
  <si>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</si>
  <si>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</si>
  <si>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</si>
  <si>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</si>
  <si>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</si>
  <si>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</si>
  <si>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</si>
  <si>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</si>
  <si>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</si>
  <si>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</si>
  <si>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</si>
  <si>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</si>
  <si>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</si>
  <si>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</si>
  <si>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</si>
  <si>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</si>
  <si>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</si>
  <si>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</si>
  <si>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</si>
  <si>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</si>
  <si>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</si>
  <si>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</si>
  <si>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</si>
  <si>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</si>
  <si>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</si>
  <si>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</si>
  <si>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</si>
  <si>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</si>
  <si>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</si>
  <si>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</si>
  <si>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</si>
  <si>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</si>
  <si>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</si>
  <si>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</si>
  <si>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</si>
  <si>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</si>
  <si>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</si>
  <si>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</si>
  <si>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</si>
  <si>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</si>
  <si>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</si>
  <si>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</si>
  <si>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</si>
  <si>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</si>
  <si>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</si>
  <si>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</si>
  <si>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</si>
  <si>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</si>
  <si>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</si>
  <si>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</si>
  <si>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</si>
  <si>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</si>
  <si>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</si>
  <si>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</si>
  <si>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</si>
  <si>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</si>
  <si>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</si>
  <si>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</si>
  <si>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</si>
  <si>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</si>
  <si>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</si>
  <si>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</si>
  <si>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</si>
  <si>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</si>
  <si>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</si>
  <si>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</si>
  <si>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</si>
  <si>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</si>
  <si>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</si>
  <si>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</si>
  <si>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</si>
  <si>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</si>
  <si>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</si>
  <si>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</si>
  <si>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</si>
  <si>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</si>
  <si>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</si>
  <si>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</si>
  <si>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</si>
  <si>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</si>
  <si>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</si>
  <si>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</si>
  <si>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</si>
  <si>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</si>
  <si>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</si>
  <si>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</si>
  <si>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</si>
  <si>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</si>
  <si>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</si>
  <si>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</si>
  <si>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</si>
  <si>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</si>
  <si>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</si>
  <si>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</si>
  <si>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</si>
  <si>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</si>
  <si>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</si>
  <si>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</si>
  <si>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</si>
  <si>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</si>
  <si>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</si>
  <si>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</si>
  <si>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</si>
  <si>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</si>
  <si>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</si>
  <si>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</si>
  <si>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</si>
  <si>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</si>
  <si>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</si>
  <si>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</si>
  <si>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</si>
  <si>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</si>
  <si>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</si>
  <si>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</si>
  <si>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</si>
  <si>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</si>
  <si>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</si>
  <si>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</si>
  <si>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</si>
  <si>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</si>
  <si>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</si>
  <si>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</si>
  <si>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</si>
  <si>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</si>
  <si>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</si>
  <si>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</si>
  <si>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</si>
  <si>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</si>
  <si>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</si>
  <si>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</si>
  <si>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</si>
  <si>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</si>
  <si>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</si>
  <si>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</si>
  <si>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</si>
  <si>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</si>
  <si>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</si>
  <si>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</si>
  <si>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</si>
  <si>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</si>
  <si>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</si>
  <si>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</si>
  <si>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</si>
  <si>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</si>
  <si>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</si>
  <si>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</si>
  <si>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</si>
  <si>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</si>
  <si>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</si>
  <si>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</si>
  <si>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</si>
  <si>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</si>
  <si>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</si>
  <si>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</si>
  <si>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</si>
  <si>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</si>
  <si>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</si>
  <si>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</si>
  <si>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</si>
  <si>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</si>
  <si>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</si>
  <si>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</si>
  <si>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</si>
  <si>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</si>
  <si>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</si>
  <si>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</si>
  <si>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</si>
  <si>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</si>
  <si>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</si>
  <si>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</si>
  <si>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</si>
  <si>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</si>
  <si>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</si>
  <si>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</si>
  <si>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</si>
  <si>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</si>
  <si>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</si>
  <si>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</si>
  <si>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</si>
  <si>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</si>
  <si>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</si>
  <si>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</si>
  <si>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</si>
  <si>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</si>
  <si>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</si>
  <si>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</si>
  <si>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</si>
  <si>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</si>
  <si>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</si>
  <si>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</si>
  <si>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</si>
  <si>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</si>
  <si>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</si>
  <si>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</si>
  <si>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</si>
  <si>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</si>
  <si>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</si>
  <si>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</si>
  <si>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</si>
  <si>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</si>
  <si>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</si>
  <si>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</si>
  <si>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</si>
  <si>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</si>
  <si>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</si>
  <si>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</si>
  <si>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</si>
  <si>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</si>
  <si>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</si>
  <si>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</si>
  <si>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</si>
  <si>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</si>
  <si>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</si>
  <si>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</si>
  <si>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</si>
  <si>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</si>
  <si>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</si>
  <si>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</si>
  <si>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</si>
  <si>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</si>
  <si>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</si>
  <si>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</si>
  <si>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</si>
  <si>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</si>
  <si>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</si>
  <si>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</si>
  <si>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</si>
  <si>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</si>
  <si>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</si>
  <si>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</si>
  <si>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</si>
  <si>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</si>
  <si>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</si>
  <si>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</si>
  <si>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</si>
  <si>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</si>
  <si>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</si>
  <si>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</si>
  <si>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</si>
  <si>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</si>
  <si>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</si>
  <si>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</si>
  <si>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</si>
  <si>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</si>
  <si>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</si>
  <si>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</si>
  <si>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</si>
  <si>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</si>
  <si>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</si>
  <si>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</si>
  <si>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</si>
  <si>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</si>
  <si>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</si>
  <si>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</si>
  <si>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</si>
  <si>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</si>
  <si>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</si>
  <si>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</si>
  <si>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</si>
  <si>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</si>
  <si>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</si>
  <si>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</si>
  <si>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</si>
  <si>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</si>
  <si>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</si>
  <si>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</si>
  <si>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</si>
  <si>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</si>
  <si>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</si>
  <si>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</si>
  <si>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</si>
  <si>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</si>
  <si>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</si>
  <si>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</si>
  <si>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</si>
  <si>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</si>
  <si>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</si>
  <si>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</si>
  <si>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</si>
  <si>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</si>
  <si>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</si>
  <si>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</si>
  <si>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</si>
  <si>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</si>
  <si>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</si>
  <si>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</si>
  <si>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</si>
  <si>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</si>
  <si>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</si>
  <si>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</si>
  <si>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</si>
  <si>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</si>
  <si>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</si>
  <si>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</si>
  <si>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</si>
  <si>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</si>
  <si>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</si>
  <si>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</si>
  <si>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</si>
  <si>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</si>
  <si>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</si>
  <si>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</si>
  <si>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</si>
  <si>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</si>
  <si>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</si>
  <si>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</si>
  <si>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</si>
  <si>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</si>
  <si>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</si>
  <si>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</si>
  <si>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</si>
  <si>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</si>
  <si>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</si>
  <si>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</si>
  <si>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</si>
  <si>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</si>
  <si>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</si>
  <si>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</si>
  <si>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</si>
  <si>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</si>
  <si>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</si>
  <si>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</si>
  <si>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</si>
  <si>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</si>
  <si>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</si>
  <si>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</si>
  <si>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</si>
  <si>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</si>
  <si>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</si>
  <si>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</si>
  <si>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</si>
  <si>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</si>
  <si>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</si>
  <si>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</si>
  <si>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</si>
  <si>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</si>
  <si>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</si>
  <si>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</si>
  <si>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</si>
  <si>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</si>
  <si>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</si>
  <si>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</si>
  <si>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</si>
  <si>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</si>
  <si>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</si>
  <si>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</si>
  <si>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</si>
  <si>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</si>
  <si>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</si>
  <si>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</si>
  <si>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</si>
  <si>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</si>
  <si>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</si>
  <si>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</si>
  <si>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</si>
  <si>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</si>
  <si>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</si>
  <si>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</si>
  <si>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</si>
  <si>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</si>
  <si>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</si>
  <si>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</si>
  <si>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</si>
  <si>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</si>
  <si>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</si>
  <si>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</si>
  <si>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</si>
  <si>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</si>
  <si>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</si>
  <si>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</si>
  <si>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</si>
  <si>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</si>
  <si>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</si>
  <si>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</si>
  <si>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</si>
  <si>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</si>
  <si>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</si>
  <si>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</si>
  <si>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</si>
  <si>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</si>
  <si>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</si>
  <si>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</si>
  <si>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</si>
  <si>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</si>
  <si>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</si>
  <si>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</si>
  <si>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</si>
  <si>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</si>
  <si>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</si>
  <si>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</si>
  <si>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</si>
  <si>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</si>
  <si>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</si>
  <si>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</si>
  <si>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</si>
  <si>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</si>
  <si>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</si>
  <si>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</si>
  <si>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</si>
  <si>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</si>
  <si>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</si>
  <si>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</si>
  <si>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</si>
  <si>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</si>
  <si>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</si>
  <si>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</si>
  <si>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</si>
  <si>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</si>
  <si>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</si>
  <si>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</si>
  <si>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</si>
  <si>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</si>
  <si>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</si>
  <si>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</si>
  <si>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</si>
  <si>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</si>
  <si>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</si>
  <si>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</si>
  <si>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</si>
  <si>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</si>
  <si>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</si>
  <si>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</si>
  <si>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</si>
  <si>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</si>
  <si>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</si>
  <si>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</si>
  <si>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</si>
  <si>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</si>
  <si>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</si>
  <si>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</si>
  <si>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</si>
  <si>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</si>
  <si>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</si>
  <si>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</si>
  <si>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</si>
  <si>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</si>
  <si>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</si>
  <si>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</si>
  <si>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</si>
  <si>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</si>
  <si>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</si>
  <si>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</si>
  <si>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</si>
  <si>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</si>
  <si>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</si>
  <si>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</si>
  <si>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</si>
  <si>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</si>
  <si>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</si>
  <si>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</si>
  <si>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</si>
  <si>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</si>
  <si>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</si>
  <si>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</si>
  <si>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</si>
  <si>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</si>
  <si>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</si>
  <si>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</si>
  <si>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</si>
  <si>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</si>
  <si>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</si>
  <si>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</si>
  <si>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</si>
  <si>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</si>
  <si>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</si>
  <si>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</si>
  <si>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</si>
  <si>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</si>
  <si>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</si>
  <si>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</si>
  <si>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</si>
  <si>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</si>
  <si>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</si>
  <si>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</si>
  <si>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</si>
  <si>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</si>
  <si>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</si>
  <si>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</si>
  <si>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</si>
  <si>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</si>
  <si>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</si>
  <si>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</si>
  <si>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</si>
  <si>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</si>
  <si>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</si>
  <si>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</si>
  <si>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</si>
  <si>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</si>
  <si>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</si>
  <si>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</si>
  <si>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</si>
  <si>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</si>
  <si>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</si>
  <si>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</si>
  <si>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</si>
  <si>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</si>
  <si>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</si>
  <si>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</si>
  <si>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</si>
  <si>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</si>
  <si>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</si>
  <si>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</si>
  <si>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</si>
  <si>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</si>
  <si>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</si>
  <si>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</si>
  <si>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</si>
  <si>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</si>
  <si>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</si>
  <si>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</si>
  <si>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</si>
  <si>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</si>
  <si>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</si>
  <si>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</si>
  <si>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</si>
  <si>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</si>
  <si>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</si>
  <si>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</si>
  <si>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</si>
  <si>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</si>
  <si>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</si>
  <si>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</si>
  <si>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</si>
  <si>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</si>
  <si>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</si>
  <si>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</si>
  <si>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</si>
  <si>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</si>
  <si>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</si>
  <si>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</si>
  <si>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</si>
  <si>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</si>
  <si>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</si>
  <si>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</si>
  <si>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</si>
  <si>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</si>
  <si>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</si>
  <si>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</si>
  <si>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</si>
  <si>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</si>
  <si>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</si>
  <si>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</si>
  <si>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</si>
  <si>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</si>
  <si>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</si>
  <si>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</si>
  <si>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</si>
  <si>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</si>
  <si>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</si>
  <si>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</si>
  <si>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</si>
  <si>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</si>
  <si>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</si>
  <si>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</si>
  <si>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</si>
  <si>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</si>
  <si>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</si>
  <si>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</si>
  <si>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</si>
  <si>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</si>
  <si>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</si>
  <si>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</si>
  <si>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</si>
  <si>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</si>
  <si>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</si>
  <si>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</si>
  <si>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</si>
  <si>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</si>
  <si>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</si>
  <si>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</si>
  <si>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</si>
  <si>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</si>
  <si>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</si>
  <si>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</si>
  <si>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</si>
  <si>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</si>
  <si>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</si>
  <si>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</si>
  <si>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</si>
  <si>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</si>
  <si>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</si>
  <si>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</si>
  <si>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</si>
  <si>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</si>
  <si>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</si>
  <si>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</si>
  <si>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</si>
  <si>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</si>
  <si>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</si>
  <si>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</si>
  <si>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</si>
  <si>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</si>
  <si>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</si>
  <si>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</si>
  <si>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</si>
  <si>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</si>
  <si>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</si>
  <si>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</si>
  <si>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</si>
  <si>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</si>
  <si>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</si>
  <si>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</si>
  <si>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</si>
  <si>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</si>
  <si>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</si>
  <si>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</si>
  <si>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</si>
  <si>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</si>
  <si>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</si>
  <si>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</si>
  <si>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</si>
  <si>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</si>
  <si>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</si>
  <si>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</si>
  <si>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</si>
  <si>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</si>
  <si>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</si>
  <si>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</si>
  <si>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</si>
  <si>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</si>
  <si>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</si>
  <si>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</si>
  <si>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</si>
  <si>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</si>
  <si>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</si>
  <si>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</si>
  <si>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</si>
  <si>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</si>
  <si>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</si>
  <si>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</si>
  <si>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</si>
  <si>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</si>
  <si>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</si>
  <si>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</si>
  <si>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</si>
  <si>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</si>
  <si>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</si>
  <si>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</si>
  <si>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</si>
  <si>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</si>
  <si>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</si>
  <si>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</si>
  <si>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</si>
  <si>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</si>
  <si>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</si>
  <si>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</si>
  <si>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</si>
  <si>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</si>
  <si>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</si>
  <si>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</si>
  <si>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</si>
  <si>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</si>
  <si>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</si>
  <si>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</si>
  <si>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</si>
  <si>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</si>
  <si>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</si>
  <si>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</si>
  <si>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</si>
  <si>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</si>
  <si>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</si>
  <si>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</si>
  <si>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</si>
  <si>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</si>
  <si>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</si>
  <si>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</si>
  <si>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</si>
  <si>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</si>
  <si>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</si>
  <si>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</si>
  <si>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</si>
  <si>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</si>
  <si>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</si>
  <si>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</si>
  <si>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</si>
  <si>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</si>
  <si>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</si>
  <si>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</si>
  <si>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</si>
  <si>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</si>
  <si>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</si>
  <si>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</si>
  <si>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</si>
  <si>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</si>
  <si>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</si>
  <si>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</si>
  <si>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</si>
  <si>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</si>
  <si>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</si>
  <si>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</si>
  <si>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</si>
  <si>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</si>
  <si>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</si>
  <si>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</si>
  <si>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</si>
  <si>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</si>
  <si>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</si>
  <si>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</si>
  <si>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</si>
  <si>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</si>
  <si>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</si>
  <si>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</si>
  <si>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</si>
  <si>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</si>
  <si>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</si>
  <si>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</si>
  <si>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</si>
  <si>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</si>
  <si>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</si>
  <si>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</si>
  <si>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</si>
  <si>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</si>
  <si>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</si>
  <si>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</si>
  <si>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</si>
  <si>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</si>
  <si>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</si>
  <si>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</si>
  <si>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</si>
  <si>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</si>
  <si>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</si>
  <si>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</si>
  <si>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</si>
  <si>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</si>
  <si>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</si>
  <si>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</si>
  <si>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</si>
  <si>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</si>
  <si>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</si>
  <si>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</si>
  <si>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</si>
  <si>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</si>
  <si>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</si>
  <si>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</si>
  <si>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</si>
  <si>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</si>
  <si>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</si>
  <si>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</si>
  <si>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</si>
  <si>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</si>
  <si>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</si>
  <si>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</si>
  <si>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</si>
  <si>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</si>
  <si>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</si>
  <si>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</si>
  <si>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</si>
  <si>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</si>
  <si>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</si>
  <si>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</si>
  <si>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</si>
  <si>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</si>
  <si>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</si>
  <si>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</si>
  <si>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</si>
  <si>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</si>
  <si>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</si>
  <si>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</si>
  <si>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</si>
  <si>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</si>
  <si>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</si>
  <si>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</si>
  <si>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</si>
  <si>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</si>
  <si>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</si>
  <si>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</si>
  <si>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</si>
  <si>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</si>
  <si>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</si>
  <si>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</si>
  <si>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</si>
  <si>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</si>
  <si>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</si>
  <si>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</si>
  <si>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</si>
  <si>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</si>
  <si>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</si>
  <si>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</si>
  <si>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</si>
  <si>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</si>
  <si>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</si>
  <si>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</si>
  <si>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</si>
  <si>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</si>
  <si>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</si>
  <si>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</si>
  <si>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</si>
  <si>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</si>
  <si>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</si>
  <si>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</si>
  <si>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</si>
  <si>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</si>
  <si>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</si>
  <si>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</si>
  <si>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</si>
  <si>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</si>
  <si>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</si>
  <si>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</si>
  <si>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</si>
  <si>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</si>
  <si>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</si>
  <si>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</si>
  <si>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</si>
  <si>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</si>
  <si>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</si>
  <si>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</si>
  <si>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</si>
  <si>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</si>
  <si>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</si>
  <si>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</si>
  <si>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</si>
  <si>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</si>
  <si>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</si>
  <si>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</si>
  <si>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</si>
  <si>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</si>
  <si>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</si>
  <si>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</si>
  <si>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</si>
  <si>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</si>
  <si>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</si>
  <si>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</si>
  <si>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</si>
  <si>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</si>
  <si>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</si>
  <si>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</si>
  <si>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</si>
  <si>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</si>
  <si>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</si>
  <si>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</si>
  <si>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</si>
  <si>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</si>
  <si>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</si>
  <si>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</si>
  <si>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</si>
  <si>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</si>
  <si>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</si>
  <si>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</si>
  <si>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</si>
  <si>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</si>
  <si>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</si>
  <si>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</si>
  <si>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</si>
  <si>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</si>
  <si>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</si>
  <si>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</si>
  <si>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</si>
  <si>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</si>
  <si>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</si>
  <si>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</si>
  <si>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</si>
  <si>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</si>
  <si>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</si>
  <si>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</si>
  <si>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</si>
  <si>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</si>
  <si>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</si>
  <si>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</si>
  <si>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</si>
  <si>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</si>
  <si>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</si>
  <si>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</si>
  <si>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</si>
  <si>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</si>
  <si>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</si>
  <si>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</si>
  <si>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</si>
  <si>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</si>
  <si>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</si>
  <si>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</si>
  <si>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</si>
  <si>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</si>
  <si>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</si>
  <si>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</si>
  <si>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</si>
  <si>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</si>
  <si>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</si>
  <si>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</si>
  <si>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</si>
  <si>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</si>
  <si>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</si>
  <si>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</si>
  <si>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</si>
  <si>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</si>
  <si>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</si>
  <si>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</si>
  <si>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</si>
  <si>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</si>
  <si>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</si>
  <si>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</si>
  <si>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</si>
  <si>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</si>
  <si>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</si>
  <si>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</si>
  <si>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</si>
  <si>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</si>
  <si>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</si>
  <si>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</si>
  <si>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</si>
  <si>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</si>
  <si>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</si>
  <si>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</si>
  <si>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</si>
  <si>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</si>
  <si>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</si>
  <si>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</si>
  <si>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</si>
  <si>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</si>
  <si>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</si>
  <si>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</si>
  <si>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</si>
  <si>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</si>
  <si>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</si>
  <si>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</si>
  <si>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</si>
  <si>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</si>
  <si>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</si>
  <si>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</si>
  <si>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</si>
  <si>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</si>
  <si>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</si>
  <si>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</si>
  <si>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</si>
  <si>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</si>
  <si>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</si>
  <si>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</si>
  <si>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</si>
  <si>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</si>
  <si>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</si>
  <si>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</si>
  <si>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</si>
  <si>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</si>
  <si>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</si>
  <si>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</si>
  <si>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</si>
  <si>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</si>
  <si>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</si>
  <si>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</si>
  <si>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</si>
  <si>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</si>
  <si>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</si>
  <si>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</si>
  <si>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</si>
  <si>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</si>
  <si>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</si>
  <si>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</si>
  <si>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</si>
  <si>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</si>
  <si>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</si>
  <si>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</si>
  <si>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</si>
  <si>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</si>
  <si>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</si>
  <si>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</si>
  <si>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</si>
  <si>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</si>
  <si>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</si>
  <si>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</si>
  <si>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</si>
  <si>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</si>
  <si>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</si>
  <si>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</si>
  <si>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</si>
  <si>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</si>
  <si>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</si>
  <si>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</si>
  <si>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</si>
  <si>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</si>
  <si>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</si>
  <si>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</si>
  <si>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</si>
  <si>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</si>
  <si>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</si>
  <si>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</si>
  <si>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</si>
  <si>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</si>
  <si>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</si>
  <si>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</si>
  <si>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</si>
  <si>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</si>
  <si>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</si>
  <si>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</si>
  <si>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</si>
  <si>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</si>
  <si>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</si>
  <si>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</si>
  <si>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</si>
  <si>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</si>
  <si>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</si>
  <si>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</si>
  <si>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</si>
  <si>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</si>
  <si>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</si>
  <si>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</si>
  <si>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</si>
  <si>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</si>
  <si>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</si>
  <si>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</si>
  <si>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</si>
  <si>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</si>
  <si>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</si>
  <si>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</si>
  <si>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</si>
  <si>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</si>
  <si>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</si>
  <si>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</si>
  <si>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</si>
  <si>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</si>
  <si>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</si>
  <si>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</si>
  <si>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</si>
  <si>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</si>
  <si>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</si>
  <si>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</si>
  <si>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</si>
  <si>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</si>
  <si>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</si>
  <si>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</si>
  <si>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</si>
  <si>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</si>
  <si>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</si>
  <si>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</si>
  <si>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</si>
  <si>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</si>
  <si>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</si>
  <si>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</si>
  <si>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</si>
  <si>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</si>
  <si>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</si>
  <si>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</si>
  <si>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</si>
  <si>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</si>
  <si>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</si>
  <si>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</si>
  <si>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</si>
  <si>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</si>
  <si>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</si>
  <si>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</si>
  <si>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</si>
  <si>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</si>
  <si>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</si>
  <si>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</si>
  <si>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</si>
  <si>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</si>
  <si>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</si>
  <si>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</si>
  <si>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</si>
  <si>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</si>
  <si>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</si>
  <si>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</si>
  <si>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</si>
  <si>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</si>
  <si>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</si>
  <si>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</si>
  <si>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</si>
  <si>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</si>
  <si>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</si>
  <si>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</si>
  <si>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</si>
  <si>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</si>
  <si>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</si>
  <si>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</si>
  <si>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</si>
  <si>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</si>
  <si>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</si>
  <si>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</si>
  <si>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</si>
  <si>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</si>
  <si>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</si>
  <si>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</si>
  <si>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</si>
  <si>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</si>
  <si>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</si>
  <si>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</si>
  <si>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</si>
  <si>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</si>
  <si>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</si>
  <si>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</si>
  <si>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</si>
  <si>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</si>
  <si>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</si>
  <si>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</si>
  <si>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</si>
  <si>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</si>
  <si>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</si>
  <si>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</si>
  <si>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</si>
  <si>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</si>
  <si>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</si>
  <si>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</si>
  <si>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</si>
  <si>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</si>
  <si>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</si>
  <si>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</si>
  <si>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</si>
  <si>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</si>
  <si>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</si>
  <si>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</si>
  <si>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</si>
  <si>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</si>
  <si>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</si>
  <si>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</si>
  <si>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</si>
  <si>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</si>
  <si>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</si>
  <si>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</si>
  <si>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</si>
  <si>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</si>
  <si>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</si>
  <si>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</si>
  <si>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</si>
  <si>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</si>
  <si>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</si>
  <si>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</si>
  <si>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</si>
  <si>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</si>
  <si>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</si>
  <si>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</si>
  <si>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</si>
  <si>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</si>
  <si>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</si>
  <si>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</si>
  <si>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</si>
  <si>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</si>
  <si>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</si>
  <si>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</si>
  <si>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</si>
  <si>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</si>
  <si>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</si>
  <si>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</si>
  <si>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</si>
  <si>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</si>
  <si>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</si>
  <si>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</si>
  <si>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</si>
  <si>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</si>
  <si>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</si>
  <si>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</si>
  <si>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</si>
  <si>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</si>
  <si>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</si>
  <si>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</si>
  <si>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</si>
  <si>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</si>
  <si>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</si>
  <si>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</si>
  <si>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</si>
  <si>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</si>
  <si>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</si>
  <si>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</si>
  <si>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</si>
  <si>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</si>
  <si>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</si>
  <si>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</si>
  <si>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</si>
  <si>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</si>
  <si>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</si>
  <si>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</si>
  <si>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</si>
  <si>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</si>
  <si>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</si>
  <si>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</si>
  <si>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</si>
  <si>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</si>
  <si>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</si>
  <si>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</si>
  <si>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</si>
  <si>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</si>
  <si>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</si>
  <si>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</si>
  <si>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</si>
  <si>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</si>
  <si>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</si>
  <si>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</si>
  <si>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</si>
  <si>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</si>
  <si>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</si>
  <si>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</si>
  <si>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</si>
  <si>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</si>
  <si>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</si>
  <si>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</si>
  <si>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</si>
  <si>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</si>
  <si>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</si>
  <si>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</si>
  <si>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</si>
  <si>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</si>
  <si>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</si>
  <si>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</si>
  <si>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</si>
  <si>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</si>
  <si>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</si>
  <si>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</si>
  <si>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</si>
  <si>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</si>
  <si>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</si>
  <si>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</si>
  <si>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</si>
  <si>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</si>
  <si>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</si>
  <si>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</si>
  <si>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</si>
  <si>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</si>
  <si>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</si>
  <si>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</si>
  <si>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</si>
  <si>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</si>
  <si>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</si>
  <si>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</si>
  <si>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</si>
  <si>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</si>
  <si>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</si>
  <si>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</si>
  <si>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</si>
  <si>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</si>
  <si>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</si>
  <si>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</si>
  <si>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</si>
  <si>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</si>
  <si>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</si>
  <si>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</si>
  <si>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</si>
  <si>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</si>
  <si>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</si>
  <si>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</si>
  <si>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</si>
  <si>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</si>
  <si>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</si>
  <si>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</si>
  <si>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</si>
  <si>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</si>
  <si>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</si>
  <si>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</si>
  <si>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</si>
  <si>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</si>
  <si>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</si>
  <si>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</si>
  <si>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</si>
  <si>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</si>
  <si>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</si>
  <si>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</si>
  <si>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</si>
  <si>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</si>
  <si>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</si>
  <si>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</si>
  <si>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</si>
  <si>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</si>
  <si>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</si>
  <si>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</si>
  <si>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</si>
  <si>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</si>
  <si>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</si>
  <si>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</si>
  <si>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</si>
  <si>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</si>
  <si>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</si>
  <si>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</si>
  <si>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</si>
  <si>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</si>
  <si>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</si>
  <si>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</si>
  <si>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</si>
  <si>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</si>
  <si>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</si>
  <si>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</si>
  <si>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</si>
  <si>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</si>
  <si>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</si>
  <si>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</si>
  <si>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</si>
  <si>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</si>
  <si>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</si>
  <si>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</si>
  <si>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</si>
  <si>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</si>
  <si>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</si>
  <si>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</si>
  <si>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</si>
  <si>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</si>
  <si>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</si>
  <si>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</si>
  <si>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</si>
  <si>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</si>
  <si>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</si>
  <si>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</si>
  <si>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</si>
  <si>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</si>
  <si>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</si>
  <si>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</si>
  <si>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</si>
  <si>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</si>
  <si>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</si>
  <si>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</si>
  <si>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</si>
  <si>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</si>
  <si>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</si>
  <si>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</si>
  <si>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</si>
  <si>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</si>
  <si>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</si>
  <si>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</si>
  <si>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</si>
  <si>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</si>
  <si>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</si>
  <si>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</si>
  <si>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</si>
  <si>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</si>
  <si>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</si>
  <si>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</si>
  <si>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</si>
  <si>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</si>
  <si>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</si>
  <si>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</si>
  <si>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</si>
  <si>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</si>
  <si>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</si>
  <si>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</si>
  <si>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</si>
  <si>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</si>
  <si>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</si>
  <si>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</si>
  <si>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</si>
  <si>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</si>
  <si>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</si>
  <si>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</si>
  <si>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</si>
  <si>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</si>
  <si>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</si>
  <si>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</si>
  <si>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</si>
  <si>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</si>
  <si>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</si>
  <si>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</si>
  <si>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</si>
  <si>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</si>
  <si>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</si>
  <si>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</si>
  <si>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</si>
  <si>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</si>
  <si>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</si>
  <si>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</si>
  <si>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</si>
  <si>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</si>
  <si>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</si>
  <si>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</si>
  <si>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</si>
  <si>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</si>
  <si>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</si>
  <si>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</si>
  <si>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</si>
  <si>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</si>
  <si>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</si>
  <si>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</si>
  <si>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</si>
  <si>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</si>
  <si>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</si>
  <si>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</si>
  <si>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</si>
  <si>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</si>
  <si>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</si>
  <si>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</si>
  <si>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</si>
  <si>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</si>
  <si>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</si>
  <si>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</si>
  <si>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</si>
  <si>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</si>
  <si>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</si>
  <si>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</si>
  <si>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</si>
  <si>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</si>
  <si>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</si>
  <si>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</si>
  <si>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</si>
  <si>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</si>
  <si>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</si>
  <si>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</si>
  <si>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</si>
  <si>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</si>
  <si>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</si>
  <si>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</si>
  <si>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</si>
  <si>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</si>
  <si>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</si>
  <si>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</si>
  <si>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</si>
  <si>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</si>
  <si>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</si>
  <si>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</si>
  <si>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</si>
  <si>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</si>
  <si>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</si>
  <si>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</si>
  <si>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</si>
  <si>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</si>
  <si>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</si>
  <si>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</si>
  <si>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</si>
  <si>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</si>
  <si>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</si>
  <si>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</si>
  <si>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</si>
  <si>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</si>
  <si>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</si>
  <si>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</si>
  <si>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</si>
  <si>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</si>
  <si>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</si>
  <si>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</si>
  <si>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</si>
  <si>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</si>
  <si>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</si>
  <si>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</si>
  <si>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</si>
  <si>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</si>
  <si>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</si>
  <si>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</si>
  <si>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</si>
  <si>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</si>
  <si>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</si>
  <si>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</si>
  <si>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</si>
  <si>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</si>
  <si>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</si>
  <si>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</si>
  <si>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</si>
  <si>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</si>
  <si>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</si>
  <si>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</si>
  <si>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</si>
  <si>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</si>
  <si>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</si>
  <si>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</si>
  <si>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</si>
  <si>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</si>
  <si>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</si>
  <si>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</si>
  <si>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</si>
  <si>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</si>
  <si>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</si>
  <si>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</si>
  <si>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</si>
  <si>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</si>
  <si>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</si>
  <si>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</si>
  <si>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</si>
  <si>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</si>
  <si>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</si>
  <si>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</si>
  <si>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</si>
  <si>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</si>
  <si>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</si>
  <si>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</si>
  <si>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</si>
  <si>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</si>
  <si>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</si>
  <si>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</si>
  <si>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</si>
  <si>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</si>
  <si>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</si>
  <si>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</si>
  <si>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</si>
  <si>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</si>
  <si>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</si>
  <si>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</si>
  <si>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</si>
  <si>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</si>
  <si>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</si>
  <si>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</si>
  <si>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</si>
  <si>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</si>
  <si>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</si>
  <si>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</si>
  <si>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</si>
  <si>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</si>
  <si>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</si>
  <si>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</si>
  <si>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</si>
  <si>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</si>
  <si>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</si>
  <si>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</si>
  <si>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</si>
  <si>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</si>
  <si>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</si>
  <si>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</si>
  <si>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</si>
  <si>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</si>
  <si>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</si>
  <si>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</si>
  <si>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</si>
  <si>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</si>
  <si>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</si>
  <si>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</si>
  <si>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</si>
  <si>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</si>
  <si>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</si>
  <si>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</si>
  <si>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</si>
  <si>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</si>
  <si>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</si>
  <si>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</si>
  <si>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</si>
  <si>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</si>
  <si>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</si>
  <si>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</si>
  <si>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</si>
  <si>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</si>
  <si>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</si>
  <si>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</si>
  <si>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</si>
  <si>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</si>
  <si>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</si>
  <si>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</si>
  <si>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</si>
  <si>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</si>
  <si>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</si>
  <si>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</si>
  <si>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</si>
  <si>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</si>
  <si>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</si>
  <si>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</si>
  <si>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</si>
  <si>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</si>
  <si>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</si>
  <si>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</si>
  <si>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</si>
  <si>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</si>
  <si>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</si>
  <si>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</si>
  <si>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</si>
  <si>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</si>
  <si>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</si>
  <si>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</si>
  <si>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</si>
  <si>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</si>
  <si>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</si>
  <si>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</si>
  <si>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</si>
  <si>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</si>
  <si>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</si>
  <si>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</si>
  <si>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</si>
  <si>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</si>
  <si>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</si>
  <si>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</si>
  <si>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</si>
  <si>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</si>
  <si>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</si>
  <si>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</si>
  <si>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</si>
  <si>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</si>
  <si>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</si>
  <si>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</si>
  <si>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</si>
  <si>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</si>
  <si>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</si>
  <si>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</si>
  <si>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</si>
  <si>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</si>
  <si>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</si>
  <si>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</si>
  <si>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</si>
  <si>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</si>
  <si>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</si>
  <si>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</si>
  <si>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</si>
  <si>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</si>
  <si>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</si>
  <si>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</si>
  <si>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</si>
  <si>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</si>
  <si>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</si>
  <si>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</si>
  <si>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</si>
  <si>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</si>
  <si>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</si>
  <si>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</si>
  <si>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</si>
  <si>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</si>
  <si>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</si>
  <si>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</si>
  <si>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</si>
  <si>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</si>
  <si>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</si>
  <si>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</si>
  <si>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</si>
  <si>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</si>
  <si>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</si>
  <si>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</si>
  <si>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</si>
  <si>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</si>
  <si>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</si>
  <si>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</si>
  <si>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</si>
  <si>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</si>
  <si>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</si>
  <si>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</si>
  <si>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</si>
  <si>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</si>
  <si>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</si>
  <si>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</si>
  <si>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</si>
  <si>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</si>
  <si>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</si>
  <si>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</si>
  <si>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</si>
  <si>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</si>
  <si>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</si>
  <si>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</si>
  <si>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</si>
  <si>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</si>
  <si>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</si>
  <si>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</si>
  <si>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</si>
  <si>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</si>
  <si>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</si>
  <si>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</si>
  <si>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</si>
  <si>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</si>
  <si>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</si>
  <si>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</si>
  <si>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</si>
  <si>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</si>
  <si>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</si>
  <si>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</si>
  <si>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</si>
  <si>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</si>
  <si>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</si>
  <si>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</si>
  <si>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</si>
  <si>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</si>
  <si>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</si>
  <si>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</si>
  <si>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</si>
  <si>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</si>
  <si>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</si>
  <si>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</si>
  <si>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</si>
  <si>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</si>
  <si>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</si>
  <si>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</si>
  <si>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</si>
  <si>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</si>
  <si>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</si>
  <si>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</si>
  <si>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</si>
  <si>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</si>
  <si>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</si>
  <si>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</si>
  <si>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</si>
  <si>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</si>
  <si>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</si>
  <si>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</si>
  <si>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</si>
  <si>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</si>
  <si>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</si>
  <si>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</si>
  <si>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</si>
  <si>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</si>
  <si>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</si>
  <si>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</si>
  <si>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</si>
  <si>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</si>
  <si>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</si>
  <si>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</si>
  <si>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</si>
  <si>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</si>
  <si>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</si>
  <si>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</si>
  <si>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</si>
  <si>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</si>
  <si>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</si>
  <si>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</si>
  <si>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</si>
  <si>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</si>
  <si>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</si>
  <si>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</si>
  <si>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</si>
  <si>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</si>
  <si>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</si>
  <si>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</si>
  <si>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</si>
  <si>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</si>
  <si>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</si>
  <si>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</si>
  <si>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</si>
  <si>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</si>
  <si>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</si>
  <si>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</si>
  <si>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</si>
  <si>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</si>
  <si>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</si>
  <si>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</si>
  <si>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</si>
  <si>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</si>
  <si>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</si>
  <si>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</si>
  <si>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</si>
  <si>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</si>
  <si>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</si>
  <si>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</si>
  <si>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</si>
  <si>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</si>
  <si>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</si>
  <si>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</si>
  <si>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</si>
  <si>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</si>
  <si>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</si>
  <si>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</si>
  <si>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</si>
  <si>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</si>
  <si>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</si>
  <si>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</si>
  <si>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</si>
  <si>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</si>
  <si>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</si>
  <si>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</si>
  <si>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</si>
  <si>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</si>
  <si>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</si>
  <si>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</si>
  <si>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</si>
  <si>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</si>
  <si>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</si>
  <si>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</si>
  <si>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</si>
  <si>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</si>
  <si>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</si>
  <si>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</si>
  <si>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</si>
  <si>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</si>
  <si>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</si>
  <si>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</si>
  <si>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</si>
  <si>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</si>
  <si>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</si>
  <si>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</si>
  <si>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</si>
  <si>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</si>
  <si>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</si>
  <si>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</si>
  <si>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</si>
  <si>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</si>
  <si>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</si>
  <si>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</si>
  <si>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</si>
  <si>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</si>
  <si>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</si>
  <si>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</si>
  <si>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</si>
  <si>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</si>
  <si>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</si>
  <si>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</si>
  <si>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</si>
  <si>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</si>
  <si>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</si>
  <si>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</si>
  <si>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</si>
  <si>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</si>
  <si>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</si>
  <si>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</si>
  <si>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</si>
  <si>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</si>
  <si>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</si>
  <si>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</si>
  <si>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</si>
  <si>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</si>
  <si>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</si>
  <si>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</si>
  <si>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</si>
  <si>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</si>
  <si>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</si>
  <si>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</si>
  <si>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</si>
  <si>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</si>
  <si>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</si>
  <si>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</si>
  <si>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</si>
  <si>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</si>
  <si>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</si>
  <si>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</si>
  <si>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</si>
  <si>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</si>
  <si>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</si>
  <si>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</si>
  <si>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</si>
  <si>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</si>
  <si>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</si>
  <si>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</si>
  <si>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</si>
  <si>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</si>
  <si>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</si>
  <si>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</si>
  <si>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</si>
  <si>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</si>
  <si>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</si>
  <si>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</si>
  <si>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</si>
  <si>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</si>
  <si>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</si>
  <si>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</si>
  <si>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</si>
  <si>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</si>
  <si>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</si>
  <si>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</si>
  <si>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</si>
  <si>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</si>
  <si>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</si>
  <si>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</si>
  <si>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</si>
  <si>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</si>
  <si>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</si>
  <si>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</si>
  <si>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</si>
  <si>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</si>
  <si>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</si>
  <si>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</si>
  <si>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</si>
  <si>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</si>
  <si>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</si>
  <si>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</si>
  <si>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</si>
  <si>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</si>
  <si>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</si>
  <si>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</si>
  <si>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</si>
  <si>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</si>
  <si>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</si>
  <si>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</si>
  <si>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</si>
  <si>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</si>
  <si>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</si>
  <si>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</si>
  <si>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</si>
  <si>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</si>
  <si>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</si>
  <si>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</si>
  <si>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</si>
  <si>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</si>
  <si>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</si>
  <si>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</si>
  <si>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</si>
  <si>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</si>
  <si>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</si>
  <si>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</si>
  <si>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</si>
  <si>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</si>
  <si>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</si>
  <si>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</si>
  <si>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</si>
  <si>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</si>
  <si>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</si>
  <si>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</si>
  <si>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</si>
  <si>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</si>
  <si>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</si>
  <si>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</si>
  <si>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</si>
  <si>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</si>
  <si>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</si>
  <si>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</si>
  <si>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</si>
  <si>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</si>
  <si>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</si>
  <si>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</si>
  <si>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</si>
  <si>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</si>
  <si>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</si>
  <si>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</si>
  <si>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</si>
  <si>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</si>
  <si>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</si>
  <si>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</si>
  <si>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</si>
  <si>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</si>
  <si>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</si>
  <si>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</si>
  <si>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</si>
  <si>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</si>
  <si>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</si>
  <si>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</si>
  <si>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</si>
  <si>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</si>
  <si>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</si>
  <si>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</si>
  <si>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</si>
  <si>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</si>
  <si>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</si>
  <si>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</si>
  <si>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</si>
  <si>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</si>
  <si>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</si>
  <si>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</si>
  <si>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</si>
  <si>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</si>
  <si>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</si>
  <si>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</si>
  <si>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</si>
  <si>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</si>
  <si>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</si>
  <si>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</si>
  <si>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</si>
  <si>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</si>
  <si>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</si>
  <si>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</si>
  <si>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</si>
  <si>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</si>
  <si>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</si>
  <si>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</si>
  <si>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</si>
  <si>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</si>
  <si>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</si>
  <si>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</si>
  <si>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</si>
  <si>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</si>
  <si>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</si>
  <si>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</si>
  <si>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</si>
  <si>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</si>
  <si>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</si>
  <si>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</si>
  <si>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</si>
  <si>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</si>
  <si>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</si>
  <si>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</si>
  <si>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</si>
  <si>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</si>
  <si>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</si>
  <si>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</si>
  <si>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</si>
  <si>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</si>
  <si>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</si>
  <si>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</si>
  <si>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</si>
  <si>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</si>
  <si>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</si>
  <si>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</si>
  <si>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</si>
  <si>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</si>
  <si>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</si>
  <si>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</si>
  <si>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</si>
  <si>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</si>
  <si>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</si>
  <si>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</si>
  <si>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</si>
  <si>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</si>
  <si>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</si>
  <si>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</si>
  <si>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</si>
  <si>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</si>
  <si>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</si>
  <si>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</si>
  <si>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</si>
  <si>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</si>
  <si>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</si>
  <si>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</si>
  <si>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</si>
  <si>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</si>
  <si>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</si>
  <si>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</si>
  <si>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</si>
  <si>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</si>
  <si>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</si>
  <si>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</si>
  <si>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</si>
  <si>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</si>
  <si>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</si>
  <si>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</si>
  <si>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</si>
  <si>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</si>
  <si>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</si>
  <si>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</si>
  <si>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</si>
  <si>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</si>
  <si>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</si>
  <si>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</si>
  <si>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</si>
  <si>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</si>
  <si>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</si>
  <si>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</si>
  <si>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</si>
  <si>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</si>
  <si>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</si>
  <si>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</si>
  <si>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</si>
  <si>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</si>
  <si>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</si>
  <si>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</si>
  <si>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</si>
  <si>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</si>
  <si>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</si>
  <si>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</si>
  <si>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</si>
  <si>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</si>
  <si>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</si>
  <si>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</si>
  <si>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</si>
  <si>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</si>
  <si>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</si>
  <si>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</si>
  <si>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</si>
  <si>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</si>
  <si>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</si>
  <si>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</si>
  <si>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</si>
  <si>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</si>
  <si>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</si>
  <si>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</si>
  <si>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</si>
  <si>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</si>
  <si>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</si>
  <si>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</si>
  <si>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</si>
  <si>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</si>
  <si>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</si>
  <si>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</si>
  <si>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</si>
  <si>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</si>
  <si>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</si>
  <si>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</si>
  <si>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</si>
  <si>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</si>
  <si>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</si>
  <si>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</si>
  <si>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</si>
  <si>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</si>
  <si>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</si>
  <si>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</si>
  <si>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</si>
  <si>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</si>
  <si>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</si>
  <si>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</si>
  <si>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</si>
  <si>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</si>
  <si>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</si>
  <si>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</si>
  <si>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</si>
  <si>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</si>
  <si>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</si>
  <si>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</si>
  <si>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</si>
  <si>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</si>
  <si>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</si>
  <si>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</si>
  <si>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</si>
  <si>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</si>
  <si>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</si>
  <si>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</si>
  <si>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</si>
  <si>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</si>
  <si>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</si>
  <si>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</si>
  <si>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</si>
  <si>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</si>
  <si>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</si>
  <si>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</si>
  <si>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</si>
  <si>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</si>
  <si>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</si>
  <si>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</si>
  <si>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</si>
  <si>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</si>
  <si>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</si>
  <si>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</si>
  <si>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</si>
  <si>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</si>
  <si>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</si>
  <si>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</si>
  <si>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</si>
  <si>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</si>
  <si>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</si>
  <si>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</si>
  <si>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</si>
  <si>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</si>
  <si>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</si>
  <si>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</si>
  <si>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</si>
  <si>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</si>
  <si>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</si>
  <si>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</si>
  <si>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</si>
  <si>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</si>
  <si>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</si>
  <si>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</si>
  <si>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</si>
  <si>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</si>
  <si>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</si>
  <si>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</si>
  <si>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</si>
  <si>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</si>
  <si>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</si>
  <si>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</si>
  <si>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</si>
  <si>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</si>
  <si>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</si>
  <si>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</si>
  <si>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</si>
  <si>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</si>
  <si>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</si>
  <si>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</si>
  <si>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</si>
  <si>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</si>
  <si>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</si>
  <si>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</si>
  <si>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</si>
  <si>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</si>
  <si>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</si>
  <si>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</si>
  <si>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</si>
  <si>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</si>
  <si>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</si>
  <si>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</si>
  <si>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</si>
  <si>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</si>
  <si>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</si>
  <si>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</si>
  <si>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</si>
  <si>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</si>
  <si>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</si>
  <si>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</si>
  <si>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</si>
  <si>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</si>
  <si>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</si>
  <si>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</si>
  <si>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</si>
  <si>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</si>
  <si>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</si>
  <si>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</si>
  <si>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</si>
  <si>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</si>
  <si>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</si>
  <si>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</si>
  <si>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</si>
  <si>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</si>
  <si>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</si>
  <si>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</si>
  <si>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</si>
  <si>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</si>
  <si>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</si>
  <si>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</si>
  <si>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</si>
  <si>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</si>
  <si>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</si>
  <si>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</si>
  <si>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</si>
  <si>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</si>
  <si>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</si>
  <si>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</si>
  <si>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</si>
  <si>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</si>
  <si>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</si>
  <si>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</si>
  <si>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</si>
  <si>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</si>
  <si>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</si>
  <si>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</si>
  <si>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</si>
  <si>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</si>
  <si>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</si>
  <si>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</si>
  <si>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</si>
  <si>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</si>
  <si>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</si>
  <si>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</si>
  <si>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</si>
  <si>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</si>
  <si>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</si>
  <si>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</si>
  <si>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</si>
  <si>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</si>
  <si>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</si>
  <si>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</si>
  <si>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</si>
  <si>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</si>
  <si>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</si>
  <si>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</si>
  <si>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</si>
  <si>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</si>
  <si>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</si>
  <si>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</si>
  <si>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</si>
  <si>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</si>
  <si>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</si>
  <si>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</si>
  <si>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</si>
  <si>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</si>
  <si>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</si>
  <si>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</si>
  <si>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</si>
  <si>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</si>
  <si>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</si>
  <si>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</si>
  <si>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</si>
  <si>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</si>
  <si>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</si>
  <si>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</si>
  <si>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</si>
  <si>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</si>
  <si>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</si>
  <si>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</si>
  <si>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</si>
  <si>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</si>
  <si>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</si>
  <si>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</si>
  <si>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</si>
  <si>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</si>
  <si>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</si>
  <si>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</si>
  <si>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</si>
  <si>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</si>
  <si>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</si>
  <si>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</si>
  <si>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</si>
  <si>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</si>
  <si>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</si>
  <si>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</si>
  <si>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</si>
  <si>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</si>
  <si>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</si>
  <si>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</si>
  <si>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</si>
  <si>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</si>
  <si>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</si>
  <si>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</si>
  <si>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</si>
  <si>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</si>
  <si>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</si>
  <si>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</si>
  <si>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</si>
  <si>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</si>
  <si>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</si>
  <si>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</si>
  <si>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</si>
  <si>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</si>
  <si>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</si>
  <si>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</si>
  <si>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</si>
  <si>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</si>
  <si>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</si>
  <si>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</si>
  <si>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</si>
  <si>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</si>
  <si>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</si>
  <si>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</si>
  <si>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</si>
  <si>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</si>
  <si>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</si>
  <si>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</si>
  <si>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</si>
  <si>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</si>
  <si>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</si>
  <si>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</si>
  <si>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</si>
  <si>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</si>
  <si>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</si>
  <si>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</si>
  <si>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</si>
  <si>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</si>
  <si>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</si>
  <si>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</si>
  <si>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</si>
  <si>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</si>
  <si>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</si>
  <si>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</si>
  <si>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</si>
  <si>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</si>
  <si>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</si>
  <si>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</si>
  <si>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</si>
  <si>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</si>
  <si>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</si>
  <si>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</si>
  <si>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</si>
  <si>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</si>
  <si>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</si>
  <si>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</si>
  <si>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</si>
  <si>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</si>
  <si>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</si>
  <si>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</si>
  <si>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</si>
  <si>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</si>
  <si>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</si>
  <si>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</si>
  <si>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</si>
  <si>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</si>
  <si>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</si>
  <si>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</si>
  <si>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</si>
  <si>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</si>
  <si>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</si>
  <si>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</si>
  <si>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</si>
  <si>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</si>
  <si>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</si>
  <si>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</si>
  <si>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</si>
  <si>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</si>
  <si>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</si>
  <si>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</si>
  <si>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</si>
  <si>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</si>
  <si>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</si>
  <si>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</si>
  <si>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</si>
  <si>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</si>
  <si>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</si>
  <si>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</si>
  <si>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</si>
  <si>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</si>
  <si>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</si>
  <si>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</si>
  <si>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</si>
  <si>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</si>
  <si>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</si>
  <si>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</si>
  <si>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</si>
  <si>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</si>
  <si>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</si>
  <si>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</si>
  <si>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</si>
  <si>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</si>
  <si>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</si>
  <si>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</si>
  <si>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</si>
  <si>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</si>
  <si>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</si>
  <si>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</si>
  <si>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</si>
  <si>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</si>
  <si>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</si>
  <si>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</si>
  <si>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</si>
  <si>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</si>
  <si>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</si>
  <si>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</si>
  <si>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</si>
  <si>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</si>
  <si>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</si>
  <si>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</si>
  <si>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</si>
  <si>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</si>
  <si>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</si>
  <si>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</si>
  <si>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</si>
  <si>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</si>
  <si>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</si>
  <si>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</si>
  <si>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</si>
  <si>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</si>
  <si>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</si>
  <si>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</si>
  <si>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</si>
  <si>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</si>
  <si>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</si>
  <si>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</si>
  <si>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</si>
  <si>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</si>
  <si>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</si>
  <si>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</si>
  <si>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</si>
  <si>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</si>
  <si>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</si>
  <si>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</si>
  <si>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</si>
  <si>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</si>
  <si>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</si>
  <si>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</si>
  <si>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</si>
  <si>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</si>
  <si>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</si>
  <si>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</si>
  <si>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</si>
  <si>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</si>
  <si>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</si>
  <si>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</si>
  <si>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</si>
  <si>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</si>
  <si>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</si>
  <si>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</si>
  <si>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</si>
  <si>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</si>
  <si>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</si>
  <si>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</si>
  <si>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</si>
  <si>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</si>
  <si>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</si>
  <si>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</si>
  <si>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</si>
  <si>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</si>
  <si>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</si>
  <si>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</si>
  <si>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</si>
  <si>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</si>
  <si>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</si>
  <si>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</si>
  <si>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</si>
  <si>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</si>
  <si>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</si>
  <si>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</si>
  <si>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</si>
  <si>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</si>
  <si>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</si>
  <si>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</si>
  <si>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</si>
  <si>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</si>
  <si>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</si>
  <si>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</si>
  <si>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</si>
  <si>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</si>
  <si>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</si>
  <si>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</si>
  <si>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</si>
  <si>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</si>
  <si>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</si>
  <si>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</si>
  <si>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</si>
  <si>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</si>
  <si>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</si>
  <si>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</si>
  <si>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</si>
  <si>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</si>
  <si>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</si>
  <si>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</si>
  <si>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</si>
  <si>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</si>
  <si>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</si>
  <si>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</si>
  <si>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</si>
  <si>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</si>
  <si>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</si>
  <si>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</si>
  <si>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</si>
  <si>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</si>
  <si>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</si>
  <si>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</si>
  <si>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</si>
  <si>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</si>
  <si>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</si>
  <si>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</si>
  <si>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</si>
  <si>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</si>
  <si>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</si>
  <si>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</si>
  <si>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</si>
  <si>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</si>
  <si>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</si>
  <si>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</si>
  <si>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</si>
  <si>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</si>
  <si>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</si>
  <si>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</si>
  <si>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</si>
  <si>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</si>
  <si>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</si>
  <si>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</si>
  <si>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</si>
  <si>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</si>
  <si>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</si>
  <si>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</si>
  <si>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</si>
  <si>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</si>
  <si>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</si>
  <si>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</si>
  <si>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</si>
  <si>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</si>
  <si>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</si>
  <si>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</si>
  <si>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</si>
  <si>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</si>
  <si>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</si>
  <si>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</si>
  <si>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</si>
  <si>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</si>
  <si>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</si>
  <si>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</si>
  <si>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</si>
  <si>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</si>
  <si>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</si>
  <si>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</si>
  <si>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</si>
  <si>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</si>
  <si>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</si>
  <si>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</si>
  <si>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</si>
  <si>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</si>
  <si>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</si>
  <si>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</si>
  <si>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</si>
  <si>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</si>
  <si>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</si>
  <si>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</si>
  <si>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</si>
  <si>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</si>
  <si>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</si>
  <si>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</si>
  <si>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</si>
  <si>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</si>
  <si>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</si>
  <si>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</si>
  <si>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</si>
  <si>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</si>
  <si>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</si>
  <si>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</si>
  <si>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</si>
  <si>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</si>
  <si>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</si>
  <si>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</si>
  <si>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</si>
  <si>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</si>
  <si>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</si>
  <si>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</si>
  <si>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</si>
  <si>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</si>
  <si>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</si>
  <si>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</si>
  <si>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</si>
  <si>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</si>
  <si>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</si>
  <si>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</si>
  <si>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</si>
  <si>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</si>
  <si>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</si>
  <si>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</si>
  <si>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</si>
  <si>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</si>
  <si>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</si>
  <si>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</si>
  <si>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</si>
  <si>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</si>
  <si>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</si>
  <si>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</si>
  <si>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</si>
  <si>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</si>
  <si>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</si>
  <si>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</si>
  <si>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</si>
  <si>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</si>
  <si>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</si>
  <si>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</si>
  <si>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</si>
  <si>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</si>
  <si>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</si>
  <si>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</si>
  <si>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</si>
  <si>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</si>
  <si>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</si>
  <si>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</si>
  <si>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</si>
  <si>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</si>
  <si>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</si>
  <si>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</si>
  <si>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</si>
  <si>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</si>
  <si>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</si>
  <si>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</si>
  <si>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</si>
  <si>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</si>
  <si>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</si>
  <si>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</si>
  <si>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</si>
  <si>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</si>
  <si>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</si>
  <si>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</si>
  <si>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</si>
  <si>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</si>
  <si>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</si>
  <si>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</si>
  <si>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</si>
  <si>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</si>
  <si>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</si>
  <si>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</si>
  <si>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</si>
  <si>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</si>
  <si>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</si>
  <si>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</si>
  <si>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</si>
  <si>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</si>
  <si>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</si>
  <si>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</si>
  <si>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</si>
  <si>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</si>
  <si>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</si>
  <si>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</si>
  <si>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</si>
  <si>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</si>
  <si>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</si>
  <si>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</si>
  <si>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</si>
  <si>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</si>
  <si>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</si>
  <si>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</si>
  <si>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</si>
  <si>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</si>
  <si>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</si>
  <si>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</si>
  <si>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</si>
  <si>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</si>
  <si>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</si>
  <si>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</si>
  <si>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</si>
  <si>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</si>
  <si>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</si>
  <si>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</si>
  <si>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</si>
  <si>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</si>
  <si>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</si>
  <si>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</si>
  <si>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</si>
  <si>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</si>
  <si>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</si>
  <si>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</si>
  <si>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</si>
  <si>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</si>
  <si>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</si>
  <si>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</si>
  <si>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</si>
  <si>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</si>
  <si>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</si>
  <si>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</si>
  <si>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</si>
  <si>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</si>
  <si>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</si>
  <si>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</si>
  <si>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</si>
  <si>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</si>
  <si>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</si>
  <si>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</si>
  <si>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</si>
  <si>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</si>
  <si>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</si>
  <si>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</si>
  <si>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</si>
  <si>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</si>
  <si>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</si>
  <si>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</si>
  <si>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</si>
  <si>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</si>
  <si>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</si>
  <si>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</si>
  <si>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</si>
  <si>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</si>
  <si>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</si>
  <si>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</si>
  <si>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</si>
  <si>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</si>
  <si>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</si>
  <si>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</si>
  <si>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</si>
  <si>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</si>
  <si>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</si>
  <si>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</si>
  <si>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</si>
  <si>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</si>
  <si>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</si>
  <si>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</si>
  <si>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</si>
  <si>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</si>
  <si>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</si>
  <si>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</si>
  <si>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</si>
  <si>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</si>
  <si>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</si>
  <si>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</si>
  <si>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</si>
  <si>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</si>
  <si>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</si>
  <si>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</si>
  <si>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</si>
  <si>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</si>
  <si>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</si>
  <si>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</si>
  <si>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</si>
  <si>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</si>
  <si>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</si>
  <si>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</si>
  <si>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</si>
  <si>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</si>
  <si>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</si>
  <si>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</si>
  <si>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</si>
  <si>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</si>
  <si>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</si>
  <si>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</si>
  <si>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</si>
  <si>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</si>
  <si>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</si>
  <si>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</si>
  <si>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</si>
  <si>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</si>
  <si>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</si>
  <si>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</si>
  <si>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</si>
  <si>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</si>
  <si>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</si>
  <si>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</si>
  <si>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</si>
  <si>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</si>
  <si>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</si>
  <si>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</si>
  <si>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</si>
  <si>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</si>
  <si>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</si>
  <si>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</si>
  <si>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</si>
  <si>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</si>
  <si>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</si>
  <si>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</si>
  <si>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</si>
  <si>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</si>
  <si>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</si>
  <si>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</si>
  <si>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</si>
  <si>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</si>
  <si>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</si>
  <si>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</si>
  <si>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</si>
  <si>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</si>
  <si>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</si>
  <si>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</si>
  <si>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</si>
  <si>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</si>
  <si>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</si>
  <si>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</si>
  <si>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</si>
  <si>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</si>
  <si>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</si>
  <si>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</si>
  <si>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</si>
  <si>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</si>
  <si>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</si>
  <si>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</si>
  <si>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</si>
  <si>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</si>
  <si>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</si>
  <si>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</si>
  <si>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</si>
  <si>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</si>
  <si>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</si>
  <si>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</si>
  <si>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</si>
  <si>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</si>
  <si>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</si>
  <si>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</si>
  <si>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</si>
  <si>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</si>
  <si>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</si>
  <si>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</si>
  <si>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</si>
  <si>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</si>
  <si>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</si>
  <si>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</si>
  <si>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</si>
  <si>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</si>
  <si>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</si>
  <si>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</si>
  <si>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</si>
  <si>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</si>
  <si>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</si>
  <si>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</si>
  <si>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</si>
  <si>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</si>
  <si>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</si>
  <si>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</si>
  <si>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</si>
  <si>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</si>
  <si>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</si>
  <si>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</si>
  <si>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</si>
  <si>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</si>
  <si>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</si>
  <si>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</si>
  <si>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</si>
  <si>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</si>
  <si>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</si>
  <si>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</si>
  <si>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</si>
  <si>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</si>
  <si>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</si>
  <si>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</si>
  <si>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</si>
  <si>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</si>
  <si>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</si>
  <si>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</si>
  <si>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</si>
  <si>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</si>
  <si>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</si>
  <si>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</si>
  <si>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</si>
  <si>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</si>
  <si>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</si>
  <si>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</si>
  <si>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</si>
  <si>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</si>
  <si>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</si>
  <si>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</si>
  <si>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</si>
  <si>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</si>
  <si>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</si>
  <si>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</si>
  <si>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</si>
  <si>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</si>
  <si>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</si>
  <si>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</si>
  <si>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</si>
  <si>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</si>
  <si>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</si>
  <si>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</si>
  <si>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</si>
  <si>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</si>
  <si>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</si>
  <si>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</si>
  <si>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</si>
  <si>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</si>
  <si>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</si>
  <si>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</si>
  <si>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</si>
  <si>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</si>
  <si>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</si>
  <si>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</si>
  <si>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</si>
  <si>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</si>
  <si>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</si>
  <si>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</si>
  <si>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</si>
  <si>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</si>
  <si>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</si>
  <si>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</si>
  <si>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</si>
  <si>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</si>
  <si>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</si>
  <si>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</si>
  <si>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</si>
  <si>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</si>
  <si>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</si>
  <si>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</si>
  <si>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</si>
  <si>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</si>
  <si>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</si>
  <si>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</si>
  <si>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</si>
  <si>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</si>
  <si>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</si>
  <si>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</si>
  <si>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</si>
  <si>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</si>
  <si>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</si>
  <si>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</si>
  <si>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</si>
  <si>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</si>
  <si>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</si>
  <si>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</si>
  <si>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</si>
  <si>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</si>
  <si>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</si>
  <si>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</si>
  <si>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</si>
  <si>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</si>
  <si>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</si>
  <si>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</si>
  <si>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</si>
  <si>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</si>
  <si>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</si>
  <si>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</si>
  <si>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</si>
  <si>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</si>
  <si>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</si>
  <si>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</si>
  <si>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</si>
  <si>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</si>
  <si>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</si>
  <si>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</si>
  <si>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</si>
  <si>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</si>
  <si>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</si>
  <si>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</si>
  <si>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</si>
  <si>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</si>
  <si>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</si>
  <si>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</si>
  <si>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</si>
  <si>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</si>
  <si>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</si>
  <si>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</si>
  <si>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</si>
  <si>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</si>
  <si>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</si>
  <si>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</si>
  <si>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</si>
  <si>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</si>
  <si>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</si>
  <si>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</si>
  <si>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</si>
  <si>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</si>
  <si>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</si>
  <si>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</si>
  <si>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</si>
  <si>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</si>
  <si>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</si>
  <si>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</si>
  <si>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</si>
  <si>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</si>
  <si>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</si>
  <si>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</si>
  <si>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</si>
  <si>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</si>
  <si>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</si>
  <si>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</si>
  <si>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</si>
  <si>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</si>
  <si>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</si>
  <si>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</si>
  <si>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</si>
  <si>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</si>
  <si>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</si>
  <si>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</si>
  <si>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</si>
  <si>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</si>
  <si>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</si>
  <si>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</si>
  <si>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</si>
  <si>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</si>
  <si>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</si>
  <si>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</si>
  <si>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</si>
  <si>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</si>
  <si>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</si>
  <si>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</si>
  <si>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</si>
  <si>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</si>
  <si>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</si>
  <si>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</si>
  <si>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</si>
  <si>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</si>
  <si>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</si>
  <si>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</si>
  <si>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</si>
  <si>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</si>
  <si>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</si>
  <si>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</si>
  <si>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</si>
  <si>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</si>
  <si>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</si>
  <si>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</si>
  <si>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</si>
  <si>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</si>
  <si>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</si>
  <si>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</si>
  <si>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</si>
  <si>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</si>
  <si>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</si>
  <si>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</si>
  <si>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</si>
  <si>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</si>
  <si>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</si>
  <si>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</si>
  <si>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</si>
  <si>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</si>
  <si>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</si>
  <si>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</si>
  <si>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</si>
  <si>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</si>
  <si>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</si>
  <si>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</si>
  <si>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</si>
  <si>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</si>
  <si>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</si>
  <si>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</si>
  <si>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</si>
  <si>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</si>
  <si>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</si>
  <si>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</si>
  <si>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</si>
  <si>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</si>
  <si>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</si>
  <si>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</si>
  <si>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</si>
  <si>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</si>
  <si>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</si>
  <si>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</si>
  <si>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</si>
  <si>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</si>
  <si>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</si>
  <si>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</si>
  <si>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</si>
  <si>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</si>
  <si>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</si>
  <si>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</si>
  <si>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</si>
  <si>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</si>
  <si>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</si>
  <si>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</si>
  <si>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</si>
  <si>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</si>
  <si>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</si>
  <si>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</si>
  <si>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</si>
  <si>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</si>
  <si>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</si>
  <si>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</si>
  <si>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</si>
  <si>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</si>
  <si>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</si>
  <si>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</si>
  <si>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</si>
  <si>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</si>
  <si>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</si>
  <si>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</si>
  <si>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</si>
  <si>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</si>
  <si>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</si>
  <si>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</si>
  <si>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</si>
  <si>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</si>
  <si>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</si>
  <si>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</si>
  <si>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</si>
  <si>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</si>
  <si>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</si>
  <si>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</si>
  <si>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</si>
  <si>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</si>
  <si>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</si>
  <si>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</si>
  <si>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</si>
  <si>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</si>
  <si>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</si>
  <si>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</si>
  <si>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</si>
  <si>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</si>
  <si>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</si>
  <si>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</si>
  <si>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</si>
  <si>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</si>
  <si>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</si>
  <si>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</si>
  <si>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</si>
  <si>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</si>
  <si>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</si>
  <si>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</si>
  <si>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</si>
  <si>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</si>
  <si>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</si>
  <si>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</si>
  <si>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</si>
  <si>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</si>
  <si>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</si>
  <si>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</si>
  <si>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</si>
  <si>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</si>
  <si>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</si>
  <si>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</si>
  <si>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</si>
  <si>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</si>
  <si>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</si>
  <si>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</si>
  <si>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</si>
  <si>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</si>
  <si>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</si>
  <si>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</si>
  <si>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</si>
  <si>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</si>
  <si>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</si>
  <si>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</si>
  <si>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</si>
  <si>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</si>
  <si>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</si>
  <si>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</si>
  <si>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</si>
  <si>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</si>
  <si>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</si>
  <si>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</si>
  <si>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</si>
  <si>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</si>
  <si>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</si>
  <si>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</si>
  <si>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</si>
  <si>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</si>
  <si>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</si>
  <si>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</si>
  <si>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</si>
  <si>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</si>
  <si>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</si>
  <si>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</si>
  <si>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</si>
  <si>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</si>
  <si>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</si>
  <si>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</si>
  <si>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</si>
  <si>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</si>
  <si>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</si>
  <si>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</si>
  <si>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</si>
  <si>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</si>
  <si>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</si>
  <si>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</si>
  <si>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</si>
  <si>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</si>
  <si>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</si>
  <si>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</si>
  <si>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</si>
  <si>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</si>
  <si>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</si>
  <si>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</si>
  <si>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</si>
  <si>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</si>
  <si>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</si>
  <si>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</si>
  <si>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</si>
  <si>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</si>
  <si>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</si>
  <si>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</si>
  <si>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</si>
  <si>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</si>
  <si>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</si>
  <si>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</si>
  <si>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</si>
  <si>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</si>
  <si>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</si>
  <si>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</si>
  <si>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</si>
  <si>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</si>
  <si>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</si>
  <si>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</si>
  <si>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</si>
  <si>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</si>
  <si>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</si>
  <si>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</si>
  <si>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</si>
  <si>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</si>
  <si>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</si>
  <si>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</si>
  <si>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</si>
  <si>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</si>
  <si>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</si>
  <si>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</si>
  <si>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</si>
  <si>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</si>
  <si>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</si>
  <si>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</si>
  <si>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</si>
  <si>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</si>
  <si>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</si>
  <si>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</si>
  <si>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</si>
  <si>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</si>
  <si>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</si>
  <si>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</si>
  <si>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</si>
  <si>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</si>
  <si>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</si>
  <si>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</si>
  <si>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</si>
  <si>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</si>
  <si>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</si>
  <si>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</si>
  <si>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</si>
  <si>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</si>
  <si>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</si>
  <si>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</si>
  <si>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</si>
  <si>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</si>
  <si>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</si>
  <si>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</si>
  <si>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</si>
  <si>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</si>
  <si>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</si>
  <si>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</si>
  <si>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</si>
  <si>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</si>
  <si>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</si>
  <si>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</si>
  <si>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</si>
  <si>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</si>
  <si>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</si>
  <si>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</si>
  <si>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</si>
  <si>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</si>
  <si>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</si>
  <si>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</si>
  <si>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</si>
  <si>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</si>
  <si>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</si>
  <si>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</si>
  <si>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</si>
  <si>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</si>
  <si>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</si>
  <si>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</si>
  <si>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</si>
  <si>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</si>
  <si>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</si>
  <si>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</si>
  <si>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</si>
  <si>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</si>
  <si>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</si>
  <si>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</si>
  <si>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</si>
  <si>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</si>
  <si>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</si>
  <si>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</si>
  <si>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</si>
  <si>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</si>
  <si>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</si>
  <si>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</si>
  <si>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</si>
  <si>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</si>
  <si>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</si>
  <si>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</si>
  <si>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</si>
  <si>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</si>
  <si>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</si>
  <si>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</si>
  <si>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</si>
  <si>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</si>
  <si>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</si>
  <si>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</si>
  <si>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</si>
  <si>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</si>
  <si>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</si>
  <si>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</si>
  <si>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</si>
  <si>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</si>
  <si>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</si>
  <si>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</si>
  <si>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</si>
  <si>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</si>
  <si>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</si>
  <si>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</si>
  <si>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</si>
  <si>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</si>
  <si>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</si>
  <si>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</si>
  <si>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</si>
  <si>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</si>
  <si>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</si>
  <si>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</si>
  <si>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</si>
  <si>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</si>
  <si>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</si>
  <si>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</si>
  <si>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</si>
  <si>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</si>
  <si>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</si>
  <si>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</si>
  <si>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</si>
  <si>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</si>
  <si>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</si>
  <si>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</si>
  <si>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</si>
  <si>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</si>
  <si>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</si>
  <si>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</si>
  <si>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</si>
  <si>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</si>
  <si>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</si>
  <si>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</si>
  <si>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</si>
  <si>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</si>
  <si>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</si>
  <si>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</si>
  <si>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</si>
  <si>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</si>
  <si>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</si>
  <si>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</si>
  <si>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</si>
  <si>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</si>
  <si>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</si>
  <si>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</si>
  <si>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</si>
  <si>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</si>
  <si>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</si>
  <si>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</si>
  <si>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</si>
  <si>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</si>
  <si>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</si>
  <si>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</si>
  <si>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</si>
  <si>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</si>
  <si>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</si>
  <si>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</si>
  <si>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</si>
  <si>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</si>
  <si>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</si>
  <si>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</si>
  <si>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</si>
  <si>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</si>
  <si>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</si>
  <si>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</si>
  <si>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</si>
  <si>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</si>
  <si>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</si>
  <si>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</si>
  <si>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</si>
  <si>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</si>
  <si>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</si>
  <si>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</si>
  <si>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</si>
  <si>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</si>
  <si>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</si>
  <si>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</si>
  <si>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</si>
  <si>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</si>
  <si>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</si>
  <si>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</si>
  <si>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</si>
  <si>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</si>
  <si>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</si>
  <si>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</si>
  <si>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</si>
  <si>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</si>
  <si>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</si>
  <si>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</si>
  <si>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</si>
  <si>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</si>
  <si>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</si>
  <si>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</si>
  <si>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</si>
  <si>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</si>
  <si>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</si>
  <si>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</si>
  <si>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</si>
  <si>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</si>
  <si>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</si>
  <si>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</si>
  <si>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</si>
  <si>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</si>
  <si>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</si>
  <si>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</si>
  <si>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</si>
  <si>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</si>
  <si>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</si>
  <si>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</si>
  <si>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</si>
  <si>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</si>
  <si>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</si>
  <si>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</si>
  <si>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</si>
  <si>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</si>
  <si>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</si>
  <si>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</si>
  <si>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</si>
  <si>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</si>
  <si>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</si>
  <si>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</si>
  <si>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</si>
  <si>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</si>
  <si>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</si>
  <si>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</si>
  <si>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</si>
  <si>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</si>
  <si>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</si>
  <si>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</si>
  <si>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</si>
  <si>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</si>
  <si>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</si>
  <si>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</si>
  <si>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</si>
  <si>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</si>
  <si>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</si>
  <si>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</si>
  <si>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</si>
  <si>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</si>
  <si>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</si>
  <si>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</si>
  <si>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</si>
  <si>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</si>
  <si>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</si>
  <si>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</si>
  <si>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</si>
  <si>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</si>
  <si>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</si>
  <si>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</si>
  <si>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</si>
  <si>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</si>
  <si>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</si>
  <si>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</si>
  <si>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</si>
  <si>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</si>
  <si>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</si>
  <si>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</si>
  <si>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</si>
  <si>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</si>
  <si>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</si>
  <si>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</si>
  <si>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</si>
  <si>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</si>
  <si>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</si>
  <si>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</si>
  <si>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</si>
  <si>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</si>
  <si>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</si>
  <si>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</si>
  <si>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</si>
  <si>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</si>
  <si>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</si>
  <si>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</si>
  <si>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</si>
  <si>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</si>
  <si>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</si>
  <si>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</si>
  <si>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</si>
  <si>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</si>
  <si>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</si>
  <si>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</si>
  <si>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</si>
  <si>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</si>
  <si>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</si>
  <si>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</si>
  <si>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</si>
  <si>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</si>
  <si>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</si>
  <si>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</si>
  <si>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</si>
  <si>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</si>
  <si>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</si>
  <si>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</si>
  <si>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</si>
  <si>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</si>
  <si>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</si>
  <si>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</si>
  <si>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</si>
  <si>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</si>
  <si>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</si>
  <si>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</si>
  <si>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</si>
  <si>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</si>
  <si>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</si>
  <si>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</si>
  <si>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</si>
  <si>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</si>
  <si>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</si>
  <si>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</si>
  <si>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</si>
  <si>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</si>
  <si>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</si>
  <si>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</si>
  <si>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</si>
  <si>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</si>
  <si>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</si>
  <si>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</si>
  <si>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</si>
  <si>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</si>
  <si>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</si>
  <si>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</si>
  <si>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</si>
  <si>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</si>
  <si>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</si>
  <si>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</si>
  <si>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</si>
  <si>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</si>
  <si>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</si>
  <si>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</si>
  <si>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</si>
  <si>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</si>
  <si>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</si>
  <si>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</si>
  <si>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</si>
  <si>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</si>
  <si>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</si>
  <si>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</si>
  <si>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</si>
  <si>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</si>
  <si>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</si>
  <si>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</si>
  <si>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</si>
  <si>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</si>
  <si>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</si>
  <si>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</si>
  <si>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</si>
  <si>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</si>
  <si>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</si>
  <si>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</si>
  <si>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</si>
  <si>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</si>
  <si>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</si>
  <si>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</si>
  <si>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</si>
  <si>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</si>
  <si>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</si>
  <si>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</si>
  <si>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</si>
  <si>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</si>
  <si>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</si>
  <si>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</si>
  <si>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</si>
  <si>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</si>
  <si>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</si>
  <si>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</si>
  <si>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</si>
  <si>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</si>
  <si>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</si>
  <si>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</si>
  <si>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</si>
  <si>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</si>
  <si>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</si>
  <si>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</si>
  <si>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</si>
  <si>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</si>
  <si>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</si>
  <si>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</si>
  <si>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</si>
  <si>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</si>
  <si>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</si>
  <si>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</si>
  <si>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</si>
  <si>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</si>
  <si>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</si>
  <si>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</si>
  <si>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</si>
  <si>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</si>
  <si>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</si>
  <si>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</si>
  <si>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</si>
  <si>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</si>
  <si>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</si>
  <si>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</si>
  <si>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</si>
  <si>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</si>
  <si>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</si>
  <si>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</si>
  <si>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</si>
  <si>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</si>
  <si>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</si>
  <si>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</si>
  <si>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</si>
  <si>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</si>
  <si>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</si>
  <si>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</si>
  <si>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</si>
  <si>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</si>
  <si>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</si>
  <si>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</si>
  <si>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</si>
  <si>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</si>
  <si>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</si>
  <si>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</si>
  <si>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</si>
  <si>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</si>
  <si>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</si>
  <si>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</si>
  <si>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</si>
  <si>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</si>
  <si>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</si>
  <si>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</si>
  <si>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</si>
  <si>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</si>
  <si>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</si>
  <si>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</si>
  <si>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</si>
  <si>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</si>
  <si>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</si>
  <si>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</si>
  <si>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</si>
  <si>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</si>
  <si>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</si>
  <si>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</si>
  <si>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</si>
  <si>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</si>
  <si>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</si>
  <si>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</si>
  <si>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</si>
  <si>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</si>
  <si>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</si>
  <si>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</si>
  <si>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</si>
  <si>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</si>
  <si>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</si>
  <si>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</si>
  <si>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</si>
  <si>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</si>
  <si>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</si>
  <si>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</si>
  <si>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</si>
  <si>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</si>
  <si>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</si>
  <si>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</si>
  <si>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</si>
  <si>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</si>
  <si>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</si>
  <si>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</si>
  <si>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</si>
  <si>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</si>
  <si>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</si>
  <si>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</si>
  <si>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</si>
  <si>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</si>
  <si>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</si>
  <si>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</si>
  <si>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</si>
  <si>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</si>
  <si>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</si>
  <si>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</si>
  <si>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</si>
  <si>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</si>
  <si>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</si>
  <si>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</si>
  <si>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</si>
  <si>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</si>
  <si>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</si>
  <si>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</si>
  <si>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</si>
  <si>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</si>
  <si>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</si>
  <si>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</si>
  <si>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</si>
  <si>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</si>
  <si>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</si>
  <si>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</si>
  <si>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</si>
  <si>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</si>
  <si>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</si>
  <si>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</si>
  <si>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</si>
  <si>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</si>
  <si>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</si>
  <si>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</si>
  <si>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</si>
  <si>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</si>
  <si>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</si>
  <si>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</si>
  <si>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</si>
  <si>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</si>
  <si>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</si>
  <si>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</si>
  <si>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</si>
  <si>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</si>
  <si>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</si>
  <si>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</si>
  <si>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</si>
  <si>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</si>
  <si>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</si>
  <si>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</si>
  <si>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</si>
  <si>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</si>
  <si>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</si>
  <si>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</si>
  <si>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</si>
  <si>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</si>
  <si>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</si>
  <si>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</si>
  <si>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</si>
  <si>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</si>
  <si>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</si>
  <si>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</si>
  <si>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</si>
  <si>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</si>
  <si>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</si>
  <si>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</si>
  <si>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</si>
  <si>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</si>
  <si>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</si>
  <si>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</si>
  <si>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</si>
  <si>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</si>
  <si>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</si>
  <si>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</si>
  <si>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</si>
  <si>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</si>
  <si>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</si>
  <si>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</si>
  <si>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</si>
  <si>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</si>
  <si>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</si>
  <si>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</si>
  <si>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</si>
  <si>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</si>
  <si>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</si>
  <si>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</si>
  <si>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</si>
  <si>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</si>
  <si>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</si>
  <si>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</si>
  <si>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</si>
  <si>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</si>
  <si>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</si>
  <si>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</si>
  <si>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</si>
  <si>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</si>
  <si>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</si>
  <si>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</si>
  <si>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</si>
  <si>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</si>
  <si>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</si>
  <si>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</si>
  <si>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</si>
  <si>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</si>
  <si>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</si>
  <si>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</si>
  <si>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</si>
  <si>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</si>
  <si>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</si>
  <si>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</si>
  <si>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</si>
  <si>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</si>
  <si>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</si>
  <si>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</si>
  <si>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</si>
  <si>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</si>
  <si>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</si>
  <si>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</si>
  <si>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</si>
  <si>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</si>
  <si>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</si>
  <si>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</si>
  <si>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</si>
  <si>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</si>
  <si>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</si>
  <si>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</si>
  <si>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</si>
  <si>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</si>
  <si>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</si>
  <si>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</si>
  <si>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</si>
  <si>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</si>
  <si>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</si>
  <si>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</si>
  <si>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</si>
  <si>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</si>
  <si>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</si>
  <si>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</si>
  <si>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</si>
  <si>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</si>
  <si>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</si>
  <si>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</si>
  <si>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</si>
  <si>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</si>
  <si>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</si>
  <si>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</si>
  <si>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</si>
  <si>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</si>
  <si>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</si>
  <si>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</si>
  <si>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</si>
  <si>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</si>
  <si>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</si>
  <si>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</si>
  <si>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</si>
  <si>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</si>
  <si>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</si>
  <si>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</si>
  <si>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</si>
  <si>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</si>
  <si>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</si>
  <si>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</si>
  <si>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</si>
  <si>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</si>
  <si>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</si>
  <si>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</si>
  <si>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</si>
  <si>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</si>
  <si>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</si>
  <si>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</si>
  <si>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</si>
  <si>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</si>
  <si>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</si>
  <si>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</si>
  <si>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</si>
  <si>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</si>
  <si>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</si>
  <si>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</si>
  <si>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</si>
  <si>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</si>
  <si>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</si>
  <si>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</si>
  <si>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</si>
  <si>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</si>
  <si>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</si>
  <si>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</si>
  <si>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</si>
  <si>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</si>
  <si>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</si>
  <si>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</si>
  <si>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</si>
  <si>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</si>
  <si>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</si>
  <si>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</si>
  <si>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</si>
  <si>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</si>
  <si>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</si>
  <si>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</si>
  <si>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</si>
  <si>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</si>
  <si>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</si>
  <si>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</si>
  <si>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</si>
  <si>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</si>
  <si>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</si>
  <si>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</si>
  <si>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</si>
  <si>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</si>
  <si>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</si>
  <si>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</si>
  <si>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</si>
  <si>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</si>
  <si>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</si>
  <si>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</si>
  <si>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</si>
  <si>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</si>
  <si>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</si>
  <si>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</si>
  <si>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</si>
  <si>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</si>
  <si>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</si>
  <si>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</si>
  <si>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</si>
  <si>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</si>
  <si>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</si>
  <si>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</si>
  <si>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</si>
  <si>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</si>
  <si>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</si>
  <si>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</si>
  <si>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</si>
  <si>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</si>
  <si>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</si>
  <si>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</si>
  <si>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</si>
  <si>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</si>
  <si>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</si>
  <si>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</si>
  <si>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</si>
  <si>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</si>
  <si>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</si>
  <si>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</si>
  <si>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</si>
  <si>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</si>
  <si>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</si>
  <si>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</si>
  <si>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</si>
  <si>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</si>
  <si>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</si>
  <si>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</si>
  <si>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</si>
  <si>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</si>
  <si>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</si>
  <si>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</si>
  <si>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</si>
  <si>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</si>
  <si>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</si>
  <si>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</si>
  <si>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</si>
  <si>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</si>
  <si>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</si>
  <si>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</si>
  <si>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</si>
  <si>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</si>
  <si>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</si>
  <si>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</si>
  <si>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</si>
  <si>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</si>
  <si>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</si>
  <si>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</si>
  <si>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</si>
  <si>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</si>
  <si>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</si>
  <si>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</si>
  <si>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</si>
  <si>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</si>
  <si>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</si>
  <si>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</si>
  <si>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</si>
  <si>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</si>
  <si>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</si>
  <si>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</si>
  <si>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</si>
  <si>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</si>
  <si>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</si>
  <si>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</si>
  <si>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</si>
  <si>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</si>
  <si>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</si>
  <si>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</si>
  <si>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</si>
  <si>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</si>
  <si>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</si>
  <si>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</si>
  <si>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</si>
  <si>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</si>
  <si>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</si>
  <si>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</si>
  <si>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</si>
  <si>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</si>
  <si>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</si>
  <si>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</si>
  <si>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</si>
  <si>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</si>
  <si>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</si>
  <si>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</si>
  <si>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</si>
  <si>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</si>
  <si>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</si>
  <si>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</si>
  <si>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</si>
  <si>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</si>
  <si>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</si>
  <si>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</si>
  <si>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</si>
  <si>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</si>
  <si>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</si>
  <si>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</si>
  <si>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</si>
  <si>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</si>
  <si>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</si>
  <si>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</si>
  <si>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</si>
  <si>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</si>
  <si>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</si>
  <si>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</si>
  <si>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</si>
  <si>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</si>
  <si>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</si>
  <si>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</si>
  <si>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</si>
  <si>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</si>
  <si>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</si>
  <si>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</si>
  <si>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</si>
  <si>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</si>
  <si>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</si>
  <si>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</si>
  <si>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</si>
  <si>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</si>
  <si>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</si>
  <si>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</si>
  <si>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</si>
  <si>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</si>
  <si>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</si>
  <si>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</si>
  <si>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</si>
  <si>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</si>
  <si>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</si>
  <si>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</si>
  <si>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</si>
  <si>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</si>
  <si>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</si>
  <si>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</si>
  <si>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</si>
  <si>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</si>
  <si>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</si>
  <si>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</si>
  <si>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</si>
  <si>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</si>
  <si>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</si>
  <si>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</si>
  <si>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</si>
  <si>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</si>
  <si>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</si>
  <si>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</si>
  <si>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</si>
  <si>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</si>
  <si>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</si>
  <si>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</si>
  <si>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</si>
  <si>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</si>
  <si>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</si>
  <si>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</si>
  <si>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</si>
  <si>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</si>
  <si>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</si>
  <si>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</si>
  <si>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</si>
  <si>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</si>
  <si>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</si>
  <si>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</si>
  <si>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</si>
  <si>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</si>
  <si>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</si>
  <si>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</si>
  <si>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</si>
  <si>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</si>
  <si>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</si>
  <si>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</si>
  <si>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</si>
  <si>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</si>
  <si>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</si>
  <si>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</si>
  <si>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</si>
  <si>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</si>
  <si>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</si>
  <si>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</si>
  <si>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</si>
  <si>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</si>
  <si>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</si>
  <si>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</si>
  <si>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</si>
  <si>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</si>
  <si>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</si>
  <si>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</si>
  <si>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</si>
  <si>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</si>
  <si>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</si>
  <si>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</si>
  <si>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</si>
  <si>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</si>
  <si>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</si>
  <si>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</si>
  <si>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</si>
  <si>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</si>
  <si>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</si>
  <si>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</si>
  <si>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</si>
  <si>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</si>
  <si>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</si>
  <si>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</si>
  <si>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</si>
  <si>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</si>
  <si>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</si>
  <si>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</si>
  <si>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</si>
  <si>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</si>
  <si>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</si>
  <si>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</si>
  <si>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</si>
  <si>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</si>
  <si>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</si>
  <si>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</si>
  <si>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</si>
  <si>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</si>
  <si>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</si>
  <si>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</si>
  <si>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</si>
  <si>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</si>
  <si>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</si>
  <si>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</si>
  <si>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</si>
  <si>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</si>
  <si>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</si>
  <si>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</si>
  <si>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</si>
  <si>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</si>
  <si>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</si>
  <si>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</si>
  <si>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</si>
  <si>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</si>
  <si>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</si>
  <si>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</si>
  <si>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</si>
  <si>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</si>
  <si>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</si>
  <si>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</si>
  <si>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</si>
  <si>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</si>
  <si>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</si>
  <si>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</si>
  <si>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</si>
  <si>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</si>
  <si>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</si>
  <si>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</si>
  <si>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</si>
  <si>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</si>
  <si>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</si>
  <si>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</si>
  <si>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</si>
  <si>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</si>
  <si>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</si>
  <si>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</si>
  <si>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</si>
  <si>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</si>
  <si>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</si>
  <si>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</si>
  <si>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</si>
  <si>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</si>
  <si>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</si>
  <si>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</si>
  <si>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</si>
  <si>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</si>
  <si>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</si>
  <si>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</si>
  <si>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</si>
  <si>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</si>
  <si>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</si>
  <si>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</si>
  <si>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</si>
  <si>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</si>
  <si>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</si>
  <si>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</si>
  <si>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</si>
  <si>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</si>
  <si>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</si>
  <si>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</si>
  <si>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</si>
  <si>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</si>
  <si>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</si>
  <si>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</si>
  <si>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</si>
  <si>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</si>
  <si>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</si>
  <si>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</si>
  <si>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</si>
  <si>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</si>
  <si>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</si>
  <si>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</si>
  <si>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</si>
  <si>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</si>
  <si>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</si>
  <si>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</si>
  <si>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</si>
  <si>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</si>
  <si>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</si>
  <si>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</si>
  <si>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</si>
  <si>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</si>
  <si>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</si>
  <si>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</si>
  <si>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</si>
  <si>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</si>
  <si>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</si>
  <si>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</si>
  <si>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</si>
  <si>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</si>
  <si>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</si>
  <si>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</si>
  <si>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</si>
  <si>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</si>
  <si>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</si>
  <si>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</si>
  <si>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</si>
  <si>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</si>
  <si>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</si>
  <si>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</si>
  <si>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</si>
  <si>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</si>
  <si>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</si>
  <si>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</si>
  <si>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</si>
  <si>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</si>
  <si>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</si>
  <si>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</si>
  <si>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</si>
  <si>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</si>
  <si>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</si>
  <si>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</si>
  <si>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</si>
  <si>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</si>
  <si>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</si>
  <si>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</si>
  <si>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</si>
  <si>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</si>
  <si>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</si>
  <si>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</si>
  <si>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</si>
  <si>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</si>
  <si>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</si>
  <si>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</si>
  <si>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</si>
  <si>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</si>
  <si>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</si>
  <si>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</si>
  <si>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</si>
  <si>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</si>
  <si>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</si>
  <si>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</si>
  <si>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</si>
  <si>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</si>
  <si>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</si>
  <si>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</si>
  <si>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</si>
  <si>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</si>
  <si>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</si>
  <si>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</si>
  <si>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</si>
  <si>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</si>
  <si>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</si>
  <si>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</si>
  <si>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</si>
  <si>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</si>
  <si>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</si>
  <si>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</si>
  <si>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</si>
  <si>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</si>
  <si>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</si>
  <si>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</si>
  <si>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</si>
  <si>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</si>
  <si>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</si>
  <si>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</si>
  <si>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</si>
  <si>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</si>
  <si>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</si>
  <si>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</si>
  <si>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</si>
  <si>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</si>
  <si>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</si>
  <si>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</si>
  <si>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</si>
  <si>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</si>
  <si>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</si>
  <si>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</si>
  <si>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</si>
  <si>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</si>
  <si>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</si>
  <si>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</si>
  <si>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</si>
  <si>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</si>
  <si>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</si>
  <si>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</si>
  <si>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</si>
  <si>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</si>
  <si>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</si>
  <si>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</si>
  <si>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</si>
  <si>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</si>
  <si>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</si>
  <si>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</si>
  <si>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</si>
  <si>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</si>
  <si>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</si>
  <si>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</si>
  <si>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</si>
  <si>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</si>
  <si>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</si>
  <si>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</si>
  <si>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</si>
  <si>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</si>
  <si>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</si>
  <si>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</si>
  <si>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</si>
  <si>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</si>
  <si>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</si>
  <si>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</si>
  <si>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</si>
  <si>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</si>
  <si>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</si>
  <si>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</si>
  <si>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</si>
  <si>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</si>
  <si>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</si>
  <si>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</si>
  <si>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</si>
  <si>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</si>
  <si>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</si>
  <si>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</si>
  <si>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</si>
  <si>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</si>
  <si>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</si>
  <si>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</si>
  <si>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</si>
  <si>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</si>
  <si>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</si>
  <si>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</si>
  <si>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</si>
  <si>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</si>
  <si>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</si>
  <si>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</si>
  <si>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</si>
  <si>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</si>
  <si>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</si>
  <si>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</si>
  <si>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</si>
  <si>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</si>
  <si>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</si>
  <si>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</si>
  <si>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</si>
  <si>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</si>
  <si>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</si>
  <si>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</si>
  <si>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</si>
  <si>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</si>
  <si>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</si>
  <si>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</si>
  <si>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</si>
  <si>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</si>
  <si>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</si>
  <si>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</si>
  <si>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</si>
  <si>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</si>
  <si>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</si>
  <si>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</si>
  <si>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</si>
  <si>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</si>
  <si>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</si>
  <si>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</si>
  <si>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</si>
  <si>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</si>
  <si>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</si>
  <si>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</si>
  <si>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</si>
  <si>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</si>
  <si>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</si>
  <si>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</si>
  <si>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</si>
  <si>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</si>
  <si>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</si>
  <si>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</si>
  <si>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</si>
  <si>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</si>
  <si>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</si>
  <si>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</si>
  <si>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</si>
  <si>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</si>
  <si>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</si>
  <si>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</si>
  <si>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</si>
  <si>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</si>
  <si>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</si>
  <si>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</si>
  <si>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</si>
  <si>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</si>
  <si>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</si>
  <si>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</si>
  <si>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</si>
  <si>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</si>
  <si>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</si>
  <si>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</si>
  <si>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</si>
  <si>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</si>
  <si>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</si>
  <si>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</si>
  <si>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</si>
  <si>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</si>
  <si>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</si>
  <si>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</si>
  <si>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</si>
  <si>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</si>
  <si>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</si>
  <si>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</si>
  <si>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</si>
  <si>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</si>
  <si>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</si>
  <si>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</si>
  <si>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</si>
  <si>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</si>
  <si>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</si>
  <si>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</si>
  <si>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</si>
  <si>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</si>
  <si>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</si>
  <si>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</si>
  <si>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</si>
  <si>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</si>
  <si>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</si>
  <si>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</si>
  <si>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</si>
  <si>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</si>
  <si>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</si>
  <si>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</si>
  <si>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</si>
  <si>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</si>
  <si>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</si>
  <si>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</si>
  <si>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</si>
  <si>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</si>
  <si>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</si>
  <si>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</si>
  <si>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</si>
  <si>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</si>
  <si>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</si>
  <si>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</si>
  <si>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</si>
  <si>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</si>
  <si>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</si>
  <si>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</si>
  <si>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</si>
  <si>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</si>
  <si>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</si>
  <si>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</si>
  <si>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</si>
  <si>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</si>
  <si>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</si>
  <si>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</si>
  <si>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</si>
  <si>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</si>
  <si>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</si>
  <si>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</si>
  <si>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</si>
  <si>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</si>
  <si>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</si>
  <si>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</si>
  <si>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</si>
  <si>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</si>
  <si>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</si>
  <si>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</si>
  <si>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</si>
  <si>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</si>
  <si>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</si>
  <si>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</si>
  <si>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</si>
  <si>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</si>
  <si>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</si>
  <si>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</si>
  <si>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</si>
  <si>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</si>
  <si>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</si>
  <si>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</si>
  <si>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</si>
  <si>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</si>
  <si>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</si>
  <si>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</si>
  <si>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</si>
  <si>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</si>
  <si>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</si>
  <si>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</si>
  <si>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</si>
  <si>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</si>
  <si>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</si>
  <si>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</si>
  <si>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</si>
  <si>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</si>
  <si>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</si>
  <si>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</si>
  <si>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</si>
  <si>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</si>
  <si>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</si>
  <si>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</si>
  <si>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</si>
  <si>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</si>
  <si>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</si>
  <si>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</si>
  <si>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</si>
  <si>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</si>
  <si>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</si>
  <si>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</si>
  <si>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</si>
  <si>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</si>
  <si>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</si>
  <si>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</si>
  <si>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</si>
  <si>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</si>
  <si>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</si>
  <si>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</si>
  <si>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</si>
  <si>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</si>
  <si>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</si>
  <si>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</si>
  <si>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</si>
  <si>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</si>
  <si>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</si>
  <si>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</si>
  <si>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</si>
  <si>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</si>
  <si>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</si>
  <si>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</si>
  <si>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</si>
  <si>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</si>
  <si>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</si>
  <si>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</si>
  <si>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</si>
  <si>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</si>
  <si>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</si>
  <si>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</si>
  <si>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</si>
  <si>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</si>
  <si>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</si>
  <si>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</si>
  <si>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</si>
  <si>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</si>
  <si>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</si>
  <si>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</si>
  <si>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</si>
  <si>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</si>
  <si>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</si>
  <si>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</si>
  <si>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</si>
  <si>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</si>
  <si>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</si>
  <si>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</si>
  <si>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</si>
  <si>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</si>
  <si>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</si>
  <si>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</si>
  <si>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</si>
  <si>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</si>
  <si>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</si>
  <si>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</si>
  <si>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</si>
  <si>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</si>
  <si>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</si>
  <si>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</si>
  <si>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</si>
  <si>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</si>
  <si>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</si>
  <si>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</si>
  <si>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</si>
  <si>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</si>
  <si>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</si>
  <si>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</si>
  <si>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</si>
  <si>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</si>
  <si>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</si>
  <si>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</si>
  <si>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</si>
  <si>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</si>
  <si>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</si>
  <si>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</si>
  <si>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</si>
  <si>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</si>
  <si>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</si>
  <si>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</si>
  <si>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</si>
  <si>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</si>
  <si>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</si>
  <si>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</si>
  <si>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</si>
  <si>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</si>
  <si>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</si>
  <si>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</si>
  <si>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</si>
  <si>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</si>
  <si>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</si>
  <si>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</si>
  <si>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</si>
  <si>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</si>
  <si>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</si>
  <si>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</si>
  <si>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</si>
  <si>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</si>
  <si>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</si>
  <si>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</si>
  <si>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</si>
  <si>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</si>
  <si>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</si>
  <si>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</si>
  <si>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</si>
  <si>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</si>
  <si>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</si>
  <si>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</si>
  <si>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</si>
  <si>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</si>
  <si>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</si>
  <si>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</si>
  <si>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</si>
  <si>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</si>
  <si>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</si>
  <si>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</si>
  <si>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</si>
  <si>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</si>
  <si>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</si>
  <si>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</si>
  <si>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</si>
  <si>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</si>
  <si>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</si>
  <si>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</si>
  <si>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</si>
  <si>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</si>
  <si>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</si>
  <si>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</si>
  <si>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</si>
  <si>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</si>
  <si>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</si>
  <si>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</si>
  <si>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</si>
  <si>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</si>
  <si>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</si>
  <si>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</si>
  <si>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</si>
  <si>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</si>
  <si>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</si>
  <si>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</si>
  <si>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</si>
  <si>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</si>
  <si>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</si>
  <si>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</si>
  <si>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</si>
  <si>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</si>
  <si>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</si>
  <si>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</si>
  <si>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</si>
  <si>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</si>
  <si>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</si>
  <si>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</si>
  <si>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</si>
  <si>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</si>
  <si>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</si>
  <si>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</si>
  <si>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</si>
  <si>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</si>
  <si>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</si>
  <si>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</si>
  <si>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</si>
  <si>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</si>
  <si>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</si>
  <si>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</si>
  <si>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</si>
  <si>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</si>
  <si>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</si>
  <si>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</si>
  <si>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</si>
  <si>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</si>
  <si>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</si>
  <si>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</si>
  <si>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</si>
  <si>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</si>
  <si>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</si>
  <si>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</si>
  <si>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</si>
  <si>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</si>
  <si>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</si>
  <si>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</si>
  <si>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</si>
  <si>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</si>
  <si>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</si>
  <si>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</si>
  <si>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</si>
  <si>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</si>
  <si>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</si>
  <si>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</si>
  <si>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</si>
  <si>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</si>
  <si>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</si>
  <si>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</si>
  <si>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</si>
  <si>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</si>
  <si>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</si>
  <si>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</si>
  <si>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</si>
  <si>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</si>
  <si>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</si>
  <si>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</si>
  <si>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</si>
  <si>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</si>
  <si>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</si>
  <si>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</si>
  <si>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</si>
  <si>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</si>
  <si>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</si>
  <si>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</si>
  <si>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</si>
  <si>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</si>
  <si>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</si>
  <si>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</si>
  <si>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</si>
  <si>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</si>
  <si>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</si>
  <si>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</si>
  <si>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</si>
  <si>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</si>
  <si>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</si>
  <si>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</si>
  <si>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</si>
  <si>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</si>
  <si>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</si>
  <si>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</si>
  <si>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</si>
  <si>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</si>
  <si>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</si>
  <si>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</si>
  <si>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</si>
  <si>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</si>
  <si>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</si>
  <si>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</si>
  <si>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</si>
  <si>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</si>
  <si>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</si>
  <si>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</si>
  <si>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</si>
  <si>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</si>
  <si>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</si>
  <si>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</si>
  <si>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</si>
  <si>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</si>
  <si>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</si>
  <si>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</si>
  <si>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</si>
  <si>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</si>
  <si>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</si>
  <si>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</si>
  <si>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</si>
  <si>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</si>
  <si>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</si>
  <si>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</si>
  <si>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</si>
  <si>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</si>
  <si>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</si>
  <si>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</si>
  <si>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</si>
  <si>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</si>
  <si>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</si>
  <si>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</si>
  <si>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</si>
  <si>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</si>
  <si>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</si>
  <si>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</si>
  <si>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</si>
  <si>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</si>
  <si>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</si>
  <si>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</si>
  <si>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</si>
  <si>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</si>
  <si>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</si>
  <si>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</si>
  <si>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</si>
  <si>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</si>
  <si>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</si>
  <si>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</si>
  <si>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</si>
  <si>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</si>
  <si>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</si>
  <si>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</si>
  <si>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</si>
  <si>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</si>
  <si>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</si>
  <si>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</si>
  <si>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</si>
  <si>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</si>
  <si>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</si>
  <si>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</si>
  <si>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</si>
  <si>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</si>
  <si>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</si>
  <si>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</si>
  <si>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</si>
  <si>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</si>
  <si>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</si>
  <si>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</si>
  <si>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</si>
  <si>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</si>
  <si>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</si>
  <si>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</si>
  <si>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</si>
  <si>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</si>
  <si>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</si>
  <si>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</si>
  <si>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</si>
  <si>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</si>
  <si>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</si>
  <si>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</si>
  <si>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</si>
  <si>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</si>
  <si>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</si>
  <si>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</si>
  <si>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</si>
  <si>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</si>
  <si>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</si>
  <si>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</si>
  <si>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</si>
  <si>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</si>
  <si>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</si>
  <si>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</si>
  <si>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</si>
  <si>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</si>
  <si>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</si>
  <si>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</si>
  <si>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</si>
  <si>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</si>
  <si>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</si>
  <si>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</si>
  <si>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</si>
  <si>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</si>
  <si>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</si>
  <si>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</si>
  <si>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</si>
  <si>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</si>
  <si>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</si>
  <si>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</si>
  <si>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</si>
  <si>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</si>
  <si>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</si>
  <si>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</si>
  <si>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</si>
  <si>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</si>
  <si>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</si>
  <si>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</si>
  <si>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</si>
  <si>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</si>
  <si>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</si>
  <si>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</si>
  <si>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</si>
  <si>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</si>
  <si>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</si>
  <si>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</si>
  <si>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</si>
  <si>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</si>
  <si>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</si>
  <si>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</si>
  <si>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</si>
  <si>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</si>
  <si>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</si>
  <si>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</si>
  <si>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</si>
  <si>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</si>
  <si>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</si>
  <si>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</si>
  <si>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</si>
  <si>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</si>
  <si>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</si>
  <si>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</si>
  <si>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</si>
  <si>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</si>
  <si>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</si>
  <si>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</si>
  <si>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</si>
  <si>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</si>
  <si>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</si>
  <si>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</si>
  <si>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</si>
  <si>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</si>
  <si>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</si>
  <si>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</si>
  <si>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</si>
  <si>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</si>
  <si>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</si>
  <si>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</si>
  <si>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</si>
  <si>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</si>
  <si>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</si>
  <si>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</si>
  <si>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</si>
  <si>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</si>
  <si>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</si>
  <si>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</si>
  <si>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</si>
  <si>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</si>
  <si>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</si>
  <si>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</si>
  <si>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</si>
  <si>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</si>
  <si>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</si>
  <si>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</si>
  <si>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</si>
  <si>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</si>
  <si>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</si>
  <si>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</si>
  <si>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</si>
  <si>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</si>
  <si>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</si>
  <si>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</si>
  <si>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</si>
  <si>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</si>
  <si>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</si>
  <si>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</si>
  <si>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</si>
  <si>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</si>
  <si>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</si>
  <si>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</si>
  <si>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</si>
  <si>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</si>
  <si>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</si>
  <si>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</si>
  <si>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</si>
  <si>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</si>
  <si>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</si>
  <si>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</si>
  <si>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</si>
  <si>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</si>
  <si>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</si>
  <si>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</si>
  <si>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</si>
  <si>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</si>
  <si>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</si>
  <si>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</si>
  <si>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</si>
  <si>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</si>
  <si>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</si>
  <si>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</si>
  <si>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</si>
  <si>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</si>
  <si>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</si>
  <si>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</si>
  <si>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</si>
  <si>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</si>
  <si>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</si>
  <si>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</si>
  <si>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</si>
  <si>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</si>
  <si>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</si>
  <si>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</si>
  <si>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</si>
  <si>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</si>
  <si>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</si>
  <si>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</si>
  <si>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</si>
  <si>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</si>
  <si>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</si>
  <si>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</si>
  <si>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</si>
  <si>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</si>
  <si>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</si>
  <si>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</si>
  <si>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</si>
  <si>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</si>
  <si>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</si>
  <si>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</si>
  <si>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</si>
  <si>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</si>
  <si>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</si>
  <si>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</si>
  <si>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</si>
  <si>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</si>
  <si>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</si>
  <si>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</si>
  <si>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</si>
  <si>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</si>
  <si>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</si>
  <si>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</si>
  <si>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</si>
  <si>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</si>
  <si>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</si>
  <si>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</si>
  <si>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</si>
  <si>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</si>
  <si>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</si>
  <si>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</si>
  <si>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</si>
  <si>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</si>
  <si>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</si>
  <si>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</si>
  <si>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</si>
  <si>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</si>
  <si>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</si>
  <si>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</si>
  <si>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</si>
  <si>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</si>
  <si>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</si>
  <si>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</si>
  <si>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</si>
  <si>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</si>
  <si>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</si>
  <si>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</si>
  <si>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</si>
  <si>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</si>
  <si>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</si>
  <si>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</si>
  <si>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</si>
  <si>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</si>
  <si>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</si>
  <si>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</si>
  <si>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</si>
  <si>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</si>
  <si>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</si>
  <si>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</si>
  <si>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</si>
  <si>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</si>
  <si>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</si>
  <si>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</si>
  <si>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</si>
  <si>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</si>
  <si>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</si>
  <si>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</si>
  <si>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</si>
  <si>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</si>
  <si>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</si>
  <si>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</si>
  <si>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</si>
  <si>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</si>
  <si>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</si>
  <si>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</si>
  <si>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</si>
  <si>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</si>
  <si>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</si>
  <si>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</si>
  <si>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</si>
  <si>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</si>
  <si>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</si>
  <si>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</si>
  <si>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</si>
  <si>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</si>
  <si>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</si>
  <si>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</si>
  <si>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</si>
  <si>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</si>
  <si>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</si>
  <si>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</si>
  <si>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</si>
  <si>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</si>
  <si>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</si>
  <si>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</si>
  <si>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</si>
  <si>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</si>
  <si>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</si>
  <si>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</si>
  <si>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</si>
  <si>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</si>
  <si>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</si>
  <si>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</si>
  <si>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</si>
  <si>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</si>
  <si>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</si>
  <si>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</si>
  <si>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</si>
  <si>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</si>
  <si>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</si>
  <si>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</si>
  <si>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</si>
  <si>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</si>
  <si>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</si>
  <si>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</si>
  <si>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</si>
  <si>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</si>
  <si>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</si>
  <si>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</si>
  <si>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</si>
  <si>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</si>
  <si>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</si>
  <si>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</si>
  <si>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</si>
  <si>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</si>
  <si>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</si>
  <si>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</si>
  <si>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</si>
  <si>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</si>
  <si>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</si>
  <si>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</si>
  <si>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</si>
  <si>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</si>
  <si>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</si>
  <si>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</si>
  <si>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</si>
  <si>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</si>
  <si>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</si>
  <si>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</si>
  <si>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</si>
  <si>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</si>
  <si>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</si>
  <si>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</si>
  <si>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</si>
  <si>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</si>
  <si>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</si>
  <si>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</si>
  <si>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</si>
  <si>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</si>
  <si>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</si>
  <si>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</si>
  <si>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</si>
  <si>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</si>
  <si>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</si>
  <si>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</si>
  <si>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</si>
  <si>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</si>
  <si>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</si>
  <si>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</si>
  <si>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</si>
  <si>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</si>
  <si>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</si>
  <si>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</si>
  <si>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</si>
  <si>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</si>
  <si>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</si>
  <si>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</si>
  <si>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</si>
  <si>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</si>
  <si>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</si>
  <si>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</si>
  <si>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</si>
  <si>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</si>
  <si>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</si>
  <si>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</si>
  <si>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</si>
  <si>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</si>
  <si>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</si>
  <si>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</si>
  <si>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</si>
  <si>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</si>
  <si>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</si>
  <si>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</si>
  <si>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</si>
  <si>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</si>
  <si>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</si>
  <si>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</si>
  <si>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</si>
  <si>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</si>
  <si>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</si>
  <si>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</si>
  <si>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</si>
  <si>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</si>
  <si>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</si>
  <si>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</si>
  <si>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</si>
  <si>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</si>
  <si>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</si>
  <si>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</si>
  <si>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</si>
  <si>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</si>
  <si>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</si>
  <si>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</si>
  <si>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</si>
  <si>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</si>
  <si>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</si>
  <si>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</si>
  <si>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</si>
  <si>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</si>
  <si>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</si>
  <si>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</si>
  <si>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</si>
  <si>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</si>
  <si>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</si>
  <si>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</si>
  <si>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</si>
  <si>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</si>
  <si>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</si>
  <si>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</si>
  <si>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</si>
  <si>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</si>
  <si>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</si>
  <si>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</si>
  <si>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</si>
  <si>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</si>
  <si>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</si>
  <si>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</si>
  <si>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</si>
  <si>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</si>
  <si>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</si>
  <si>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</si>
  <si>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</si>
  <si>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</si>
  <si>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</si>
  <si>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</si>
  <si>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</si>
  <si>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</si>
  <si>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</si>
  <si>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</si>
  <si>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</si>
  <si>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</si>
  <si>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</si>
  <si>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</si>
  <si>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</si>
  <si>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</si>
  <si>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</si>
  <si>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</si>
  <si>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</si>
  <si>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</si>
  <si>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</si>
  <si>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</si>
  <si>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</si>
  <si>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</si>
  <si>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</si>
  <si>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</si>
  <si>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</si>
  <si>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</si>
  <si>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</si>
  <si>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</si>
  <si>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</si>
  <si>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</si>
  <si>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</si>
  <si>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</si>
  <si>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</si>
  <si>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</si>
  <si>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</si>
  <si>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</si>
  <si>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</si>
  <si>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</si>
  <si>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</si>
  <si>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</si>
  <si>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</si>
  <si>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</si>
  <si>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</si>
  <si>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</si>
  <si>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</si>
  <si>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</si>
  <si>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</si>
  <si>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</si>
  <si>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</si>
  <si>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</si>
  <si>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</si>
  <si>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</si>
  <si>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</si>
  <si>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</si>
  <si>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</si>
  <si>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</si>
  <si>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</si>
  <si>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</si>
  <si>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</si>
  <si>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</si>
  <si>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</si>
  <si>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</si>
  <si>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</si>
  <si>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</si>
  <si>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</si>
  <si>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</si>
  <si>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</si>
  <si>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</si>
  <si>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</si>
  <si>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</si>
  <si>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</si>
  <si>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</si>
  <si>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</si>
  <si>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</si>
  <si>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</si>
  <si>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</si>
  <si>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</si>
  <si>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</si>
  <si>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</si>
  <si>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</si>
  <si>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</si>
  <si>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</si>
  <si>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</si>
  <si>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</si>
  <si>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</si>
  <si>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</si>
  <si>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</si>
  <si>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</si>
  <si>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</si>
  <si>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</si>
  <si>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</si>
  <si>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</si>
  <si>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</si>
  <si>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</si>
  <si>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</si>
  <si>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</si>
  <si>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</si>
  <si>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</si>
  <si>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</si>
  <si>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</si>
  <si>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</si>
  <si>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</si>
  <si>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</si>
  <si>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</si>
  <si>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</si>
  <si>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</si>
  <si>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</si>
  <si>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</si>
  <si>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</si>
  <si>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</si>
  <si>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</si>
  <si>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</si>
  <si>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</si>
  <si>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</si>
  <si>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</si>
  <si>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</si>
  <si>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</si>
  <si>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</si>
  <si>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</si>
  <si>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</si>
  <si>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</si>
  <si>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</si>
  <si>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</si>
  <si>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</si>
  <si>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</si>
  <si>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</si>
  <si>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</si>
  <si>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</si>
  <si>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</si>
  <si>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</si>
  <si>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</si>
  <si>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</si>
  <si>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</si>
  <si>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</si>
  <si>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</si>
  <si>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</si>
  <si>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</si>
  <si>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</si>
  <si>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</si>
  <si>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</si>
  <si>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</si>
  <si>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</si>
  <si>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</si>
  <si>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</si>
  <si>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</si>
  <si>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</si>
  <si>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</si>
  <si>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</si>
  <si>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</si>
  <si>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</si>
  <si>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</si>
  <si>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</si>
  <si>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</si>
  <si>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</si>
  <si>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</si>
  <si>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</si>
  <si>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</si>
  <si>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</si>
  <si>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</si>
  <si>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</si>
  <si>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</si>
  <si>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</si>
  <si>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</si>
  <si>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</si>
  <si>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</si>
  <si>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</si>
  <si>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</si>
  <si>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</si>
  <si>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</si>
  <si>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</si>
  <si>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</si>
  <si>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</si>
  <si>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</si>
  <si>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</si>
  <si>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</si>
  <si>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</si>
  <si>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</si>
  <si>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</si>
  <si>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</si>
  <si>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</si>
  <si>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</si>
  <si>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</si>
  <si>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</si>
  <si>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</si>
  <si>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</si>
  <si>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</si>
  <si>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</si>
  <si>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</si>
  <si>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</si>
  <si>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</si>
  <si>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</si>
  <si>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</si>
  <si>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</si>
  <si>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</si>
  <si>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</si>
  <si>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</si>
  <si>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</si>
  <si>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</si>
  <si>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</si>
  <si>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</si>
  <si>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</si>
  <si>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</si>
  <si>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</si>
  <si>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</si>
  <si>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</si>
  <si>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</si>
  <si>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</si>
  <si>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</si>
  <si>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</si>
  <si>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</si>
  <si>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</si>
  <si>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</si>
  <si>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</si>
  <si>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</si>
  <si>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</si>
  <si>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</si>
  <si>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</si>
  <si>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</si>
  <si>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</si>
  <si>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</si>
  <si>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</si>
  <si>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</si>
  <si>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</si>
  <si>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</si>
  <si>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</si>
  <si>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</si>
  <si>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</si>
  <si>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</si>
  <si>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</si>
  <si>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</si>
  <si>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</si>
  <si>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</si>
  <si>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</si>
  <si>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</si>
  <si>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</si>
  <si>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</si>
  <si>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</si>
  <si>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</si>
  <si>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</si>
  <si>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</si>
  <si>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</si>
  <si>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</si>
  <si>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</si>
  <si>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</si>
  <si>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</si>
  <si>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</si>
  <si>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</si>
  <si>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</si>
  <si>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</si>
  <si>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</si>
  <si>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</si>
  <si>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</si>
  <si>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</si>
  <si>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</si>
  <si>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</si>
  <si>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</si>
  <si>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</si>
  <si>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</si>
  <si>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</si>
  <si>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</si>
  <si>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</si>
  <si>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</si>
  <si>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</si>
  <si>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</si>
  <si>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</si>
  <si>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</si>
  <si>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</si>
  <si>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</si>
  <si>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</si>
  <si>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</si>
  <si>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</si>
  <si>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</si>
  <si>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</si>
  <si>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</si>
  <si>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</si>
  <si>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</si>
  <si>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</si>
  <si>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</si>
  <si>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</si>
  <si>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</si>
  <si>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</si>
  <si>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</si>
  <si>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</si>
  <si>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</si>
  <si>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</si>
  <si>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</si>
  <si>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</si>
  <si>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</si>
  <si>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</si>
  <si>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</si>
  <si>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</si>
  <si>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</si>
  <si>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</si>
  <si>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</si>
  <si>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</si>
  <si>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</si>
  <si>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</si>
  <si>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</si>
  <si>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</si>
  <si>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</si>
  <si>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</si>
  <si>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</si>
  <si>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</si>
  <si>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</si>
  <si>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</si>
  <si>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</si>
  <si>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</si>
  <si>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</si>
  <si>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</si>
  <si>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</si>
  <si>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</si>
  <si>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</si>
  <si>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</si>
  <si>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</si>
  <si>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</si>
  <si>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</si>
  <si>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</si>
  <si>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</si>
  <si>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</si>
  <si>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</si>
  <si>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</si>
  <si>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</si>
  <si>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</si>
  <si>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</si>
  <si>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</si>
  <si>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</si>
  <si>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</si>
  <si>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</si>
  <si>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</si>
  <si>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</si>
  <si>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</si>
  <si>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</si>
  <si>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</si>
  <si>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</si>
  <si>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</si>
  <si>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</si>
  <si>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</si>
  <si>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</si>
  <si>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</si>
  <si>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</si>
  <si>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</si>
  <si>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</si>
  <si>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</si>
  <si>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</si>
  <si>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</si>
  <si>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</si>
  <si>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</si>
  <si>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</si>
  <si>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</si>
  <si>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</si>
  <si>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</si>
  <si>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</si>
  <si>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</si>
  <si>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</si>
  <si>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</si>
  <si>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</si>
  <si>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</si>
  <si>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</si>
  <si>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</si>
  <si>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</si>
  <si>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</si>
  <si>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</si>
  <si>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</si>
  <si>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</si>
  <si>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</si>
  <si>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</si>
  <si>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</si>
  <si>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</si>
  <si>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</si>
  <si>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</si>
  <si>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</si>
  <si>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</si>
  <si>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</si>
  <si>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</si>
  <si>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</si>
  <si>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</si>
  <si>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</si>
  <si>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</si>
  <si>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</si>
  <si>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</si>
  <si>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</si>
  <si>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</si>
  <si>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</si>
  <si>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</si>
  <si>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</si>
  <si>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</si>
  <si>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</si>
  <si>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</si>
  <si>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</si>
  <si>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</si>
  <si>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</si>
  <si>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</si>
  <si>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</si>
  <si>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</si>
  <si>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</si>
  <si>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</si>
  <si>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</si>
  <si>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</si>
  <si>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</si>
  <si>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</si>
  <si>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</si>
  <si>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</si>
  <si>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</si>
  <si>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</si>
  <si>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</si>
  <si>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</si>
  <si>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</si>
  <si>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</si>
  <si>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</si>
  <si>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</si>
  <si>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</si>
  <si>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</si>
  <si>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</si>
  <si>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</si>
  <si>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</si>
  <si>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</si>
  <si>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</si>
  <si>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</si>
  <si>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</si>
  <si>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</si>
  <si>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</si>
  <si>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</si>
  <si>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</si>
  <si>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</si>
  <si>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</si>
  <si>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</si>
  <si>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</si>
  <si>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</si>
  <si>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</si>
  <si>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</si>
  <si>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</si>
  <si>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</si>
  <si>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</si>
  <si>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</si>
  <si>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</si>
  <si>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</si>
  <si>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</si>
  <si>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</si>
  <si>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</si>
  <si>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</si>
  <si>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</si>
  <si>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</si>
  <si>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</si>
  <si>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</si>
  <si>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</si>
  <si>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</si>
  <si>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</si>
  <si>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</si>
  <si>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</si>
  <si>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</si>
  <si>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</si>
  <si>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</si>
  <si>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</si>
  <si>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</si>
  <si>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</si>
  <si>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</si>
  <si>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</si>
  <si>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</si>
  <si>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</si>
  <si>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</si>
  <si>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</si>
  <si>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</si>
  <si>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</si>
  <si>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</si>
  <si>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</si>
  <si>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</si>
  <si>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</si>
  <si>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</si>
  <si>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</si>
  <si>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</si>
  <si>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</si>
  <si>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</si>
  <si>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</si>
  <si>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</si>
  <si>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</si>
  <si>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</si>
  <si>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</si>
  <si>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</si>
  <si>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</si>
  <si>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</si>
  <si>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</si>
  <si>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</si>
  <si>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</si>
  <si>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</si>
  <si>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</si>
  <si>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</si>
  <si>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</si>
  <si>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</si>
  <si>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</si>
  <si>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</si>
  <si>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</si>
  <si>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</si>
  <si>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</si>
  <si>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</si>
  <si>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</si>
  <si>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</si>
  <si>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</si>
  <si>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</si>
  <si>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</si>
  <si>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</si>
  <si>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</si>
  <si>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</si>
  <si>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</si>
  <si>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</si>
  <si>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</si>
  <si>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</si>
  <si>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</si>
  <si>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</si>
  <si>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</si>
  <si>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</si>
  <si>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</si>
  <si>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</si>
  <si>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</si>
  <si>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</si>
  <si>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</si>
  <si>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</si>
  <si>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</si>
  <si>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</si>
  <si>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</si>
  <si>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</si>
  <si>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</si>
  <si>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</si>
  <si>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</si>
  <si>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</si>
  <si>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</si>
  <si>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</si>
  <si>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</si>
  <si>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</si>
  <si>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</si>
  <si>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</si>
  <si>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</si>
  <si>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</si>
  <si>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</si>
  <si>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</si>
  <si>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</si>
  <si>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</si>
  <si>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</si>
  <si>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</si>
  <si>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</si>
  <si>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</si>
  <si>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</si>
  <si>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</si>
  <si>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</si>
  <si>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</si>
  <si>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</si>
  <si>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</si>
  <si>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</si>
  <si>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</si>
  <si>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</si>
  <si>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</si>
  <si>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</si>
  <si>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</si>
  <si>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</si>
  <si>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</si>
  <si>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</si>
  <si>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</si>
  <si>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</si>
  <si>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</si>
  <si>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</si>
  <si>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</si>
  <si>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</si>
  <si>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</si>
  <si>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</si>
  <si>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</si>
  <si>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</si>
  <si>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</si>
  <si>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</si>
  <si>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</si>
  <si>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</si>
  <si>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</si>
  <si>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</si>
  <si>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</si>
  <si>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</si>
  <si>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</si>
  <si>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</si>
  <si>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</si>
  <si>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</si>
  <si>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</si>
  <si>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</si>
  <si>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</si>
  <si>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</si>
  <si>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</si>
  <si>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</si>
  <si>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</si>
  <si>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</si>
  <si>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</si>
  <si>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</si>
  <si>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</si>
  <si>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</si>
  <si>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</si>
  <si>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</si>
  <si>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</si>
  <si>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</si>
  <si>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</si>
  <si>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</si>
  <si>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</si>
  <si>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</si>
  <si>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</si>
  <si>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</si>
  <si>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</si>
  <si>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</si>
  <si>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</si>
  <si>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</si>
  <si>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</si>
  <si>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</si>
  <si>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</si>
  <si>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</si>
  <si>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</si>
  <si>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</si>
  <si>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</si>
  <si>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</si>
  <si>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</si>
  <si>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</si>
  <si>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</si>
  <si>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</si>
  <si>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</si>
  <si>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</si>
  <si>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</si>
  <si>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</si>
  <si>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</si>
  <si>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</si>
  <si>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</si>
  <si>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</si>
  <si>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</si>
  <si>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</si>
  <si>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</si>
  <si>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</si>
  <si>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</si>
  <si>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</si>
  <si>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</si>
  <si>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</si>
  <si>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</si>
  <si>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</si>
  <si>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</si>
  <si>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</si>
  <si>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</si>
  <si>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</si>
  <si>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</si>
  <si>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</si>
  <si>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</si>
  <si>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</si>
  <si>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</si>
  <si>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</si>
  <si>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</si>
  <si>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</si>
  <si>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</si>
  <si>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</si>
  <si>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</si>
  <si>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</si>
  <si>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</si>
  <si>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</si>
  <si>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</si>
  <si>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</si>
  <si>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</si>
  <si>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</si>
  <si>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</si>
  <si>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</si>
  <si>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</si>
  <si>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</si>
  <si>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</si>
  <si>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</si>
  <si>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</si>
  <si>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</si>
  <si>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</si>
  <si>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</si>
  <si>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</si>
  <si>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</si>
  <si>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</si>
  <si>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</si>
  <si>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</si>
  <si>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</si>
  <si>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</si>
  <si>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</si>
  <si>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</si>
  <si>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</si>
  <si>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</si>
  <si>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</si>
  <si>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</si>
  <si>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</si>
  <si>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</si>
  <si>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</si>
  <si>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</si>
  <si>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</si>
  <si>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</si>
  <si>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</si>
  <si>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</si>
  <si>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</si>
  <si>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</si>
  <si>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</si>
  <si>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</si>
  <si>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</si>
  <si>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</si>
  <si>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</si>
  <si>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</si>
  <si>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</si>
  <si>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</si>
  <si>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</si>
  <si>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</si>
  <si>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</si>
  <si>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</si>
  <si>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</si>
  <si>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</si>
  <si>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</si>
  <si>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</si>
  <si>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</si>
  <si>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</si>
  <si>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</si>
  <si>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</si>
  <si>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</si>
  <si>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</si>
  <si>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</si>
  <si>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</si>
  <si>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</si>
  <si>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</si>
  <si>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</si>
  <si>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</si>
  <si>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</si>
  <si>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</si>
  <si>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</si>
  <si>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</si>
  <si>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</si>
  <si>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</si>
  <si>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</si>
  <si>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</si>
  <si>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</si>
  <si>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</si>
  <si>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</si>
  <si>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</si>
  <si>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</si>
  <si>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</si>
  <si>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</si>
  <si>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</si>
  <si>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</si>
  <si>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</si>
  <si>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</si>
  <si>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</si>
  <si>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</si>
  <si>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</si>
  <si>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</si>
  <si>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</si>
  <si>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</si>
  <si>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</si>
  <si>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</si>
  <si>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</si>
  <si>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</si>
  <si>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</si>
  <si>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</si>
  <si>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</si>
  <si>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</si>
  <si>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</si>
  <si>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</si>
  <si>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</si>
  <si>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</si>
  <si>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</si>
  <si>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</si>
  <si>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</si>
  <si>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</si>
  <si>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</si>
  <si>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</si>
  <si>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</si>
  <si>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</si>
  <si>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</si>
  <si>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</si>
  <si>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</si>
  <si>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</si>
  <si>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</si>
  <si>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</si>
  <si>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</si>
  <si>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</si>
  <si>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</si>
  <si>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</si>
  <si>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</si>
  <si>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</si>
  <si>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</si>
  <si>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</si>
  <si>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</si>
  <si>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</si>
  <si>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</si>
  <si>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</si>
  <si>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</si>
  <si>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</si>
  <si>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</si>
  <si>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</si>
  <si>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</si>
  <si>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</si>
  <si>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</si>
  <si>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</si>
  <si>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</si>
  <si>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</si>
  <si>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</si>
  <si>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</si>
  <si>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</si>
  <si>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</si>
  <si>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</si>
  <si>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</si>
  <si>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</si>
  <si>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</si>
  <si>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</si>
  <si>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</si>
  <si>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</si>
  <si>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</si>
  <si>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</si>
  <si>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</si>
  <si>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</si>
  <si>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</si>
  <si>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</si>
  <si>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</si>
  <si>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</si>
  <si>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</si>
  <si>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</si>
  <si>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</si>
  <si>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</si>
  <si>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</si>
  <si>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</si>
  <si>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</si>
  <si>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</si>
  <si>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</si>
  <si>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</si>
  <si>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</si>
  <si>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</si>
  <si>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</si>
  <si>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</si>
  <si>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</si>
  <si>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</si>
  <si>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</si>
  <si>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</si>
  <si>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</si>
  <si>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</si>
  <si>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</si>
  <si>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</si>
  <si>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</si>
  <si>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</si>
  <si>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</si>
  <si>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</si>
  <si>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</si>
  <si>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</si>
  <si>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</si>
  <si>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</si>
  <si>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</si>
  <si>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</si>
  <si>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</si>
  <si>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</si>
  <si>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</si>
  <si>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</si>
  <si>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</si>
  <si>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</si>
  <si>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</si>
  <si>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</si>
  <si>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</si>
  <si>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</si>
  <si>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</si>
  <si>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</si>
  <si>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</si>
  <si>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</si>
  <si>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</si>
  <si>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</si>
  <si>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</si>
  <si>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</si>
  <si>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</si>
  <si>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</si>
  <si>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</si>
  <si>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</si>
  <si>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</si>
  <si>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</si>
  <si>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</si>
  <si>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</si>
  <si>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</si>
  <si>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</si>
  <si>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</si>
  <si>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</si>
  <si>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</si>
  <si>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</si>
  <si>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</si>
  <si>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</si>
  <si>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</si>
  <si>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</si>
  <si>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</si>
  <si>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</si>
  <si>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</si>
  <si>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</si>
  <si>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</si>
  <si>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</si>
  <si>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</si>
  <si>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</si>
  <si>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</si>
  <si>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</si>
  <si>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</si>
  <si>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</si>
  <si>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</si>
  <si>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</si>
  <si>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</si>
  <si>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</si>
  <si>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</si>
  <si>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</si>
  <si>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</si>
  <si>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</si>
  <si>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</si>
  <si>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</si>
  <si>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</si>
  <si>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</si>
  <si>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</si>
  <si>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</si>
  <si>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</si>
  <si>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</si>
  <si>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</si>
  <si>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</si>
  <si>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</si>
  <si>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</si>
  <si>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</si>
  <si>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</si>
  <si>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</si>
  <si>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</si>
  <si>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</si>
  <si>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</si>
  <si>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</si>
  <si>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</si>
  <si>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</si>
  <si>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</si>
  <si>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</si>
  <si>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</si>
  <si>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</si>
  <si>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</si>
  <si>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</si>
  <si>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</si>
  <si>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</si>
  <si>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</si>
  <si>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</si>
  <si>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</si>
  <si>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</si>
  <si>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</si>
  <si>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</si>
  <si>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</si>
  <si>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</si>
  <si>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</si>
  <si>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</si>
  <si>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</si>
  <si>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</si>
  <si>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</si>
  <si>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</si>
  <si>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</si>
  <si>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</si>
  <si>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</si>
  <si>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</si>
  <si>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</si>
  <si>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</si>
  <si>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</si>
  <si>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</si>
  <si>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</si>
  <si>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</si>
  <si>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</si>
  <si>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</si>
  <si>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</si>
  <si>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</si>
  <si>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</si>
  <si>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</si>
  <si>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</si>
  <si>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</si>
  <si>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</si>
  <si>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</si>
  <si>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</si>
  <si>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</si>
  <si>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</si>
  <si>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</si>
  <si>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</si>
  <si>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</si>
  <si>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</si>
  <si>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</si>
  <si>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</si>
  <si>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</si>
  <si>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</si>
  <si>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</si>
  <si>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</si>
  <si>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</si>
  <si>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</si>
  <si>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</si>
  <si>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</si>
  <si>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</si>
  <si>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</si>
  <si>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</si>
  <si>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</si>
  <si>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</si>
  <si>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</si>
  <si>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</si>
  <si>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</si>
  <si>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</si>
  <si>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</si>
  <si>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</si>
  <si>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</si>
  <si>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</si>
  <si>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</si>
  <si>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</si>
  <si>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</si>
  <si>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</si>
  <si>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</si>
  <si>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</si>
  <si>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</si>
  <si>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</si>
  <si>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</si>
  <si>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</si>
  <si>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</si>
  <si>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</si>
  <si>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</si>
  <si>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</si>
  <si>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</si>
  <si>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</si>
  <si>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</si>
  <si>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</si>
  <si>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</si>
  <si>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</si>
  <si>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</si>
  <si>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</si>
  <si>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</si>
  <si>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</si>
  <si>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</si>
  <si>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</si>
  <si>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</si>
  <si>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</si>
  <si>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</si>
  <si>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</si>
  <si>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</si>
  <si>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</si>
  <si>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</si>
  <si>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</si>
  <si>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</si>
  <si>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</si>
  <si>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</si>
  <si>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</si>
  <si>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</si>
  <si>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</si>
  <si>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</si>
  <si>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</si>
  <si>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</si>
  <si>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</si>
  <si>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</si>
  <si>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</si>
  <si>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</si>
  <si>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</si>
  <si>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</si>
  <si>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</si>
  <si>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</si>
  <si>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</si>
  <si>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</si>
  <si>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</si>
  <si>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</si>
  <si>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</si>
  <si>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</si>
  <si>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</si>
  <si>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</si>
  <si>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</si>
  <si>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</si>
  <si>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</si>
  <si>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</si>
  <si>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</si>
  <si>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</si>
  <si>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</si>
  <si>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</si>
  <si>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</si>
  <si>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</si>
  <si>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</si>
  <si>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</si>
  <si>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</si>
  <si>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</si>
  <si>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</si>
  <si>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</si>
  <si>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</si>
  <si>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</si>
  <si>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</si>
  <si>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</si>
  <si>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</si>
  <si>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</si>
  <si>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</si>
  <si>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</si>
  <si>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</si>
  <si>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</si>
  <si>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</si>
  <si>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</si>
  <si>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</si>
  <si>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</si>
  <si>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</si>
  <si>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</si>
  <si>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</si>
  <si>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</si>
  <si>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</si>
  <si>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</si>
  <si>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</si>
  <si>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</si>
  <si>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</si>
  <si>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</si>
  <si>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</si>
  <si>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</si>
  <si>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</si>
  <si>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</si>
  <si>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</si>
  <si>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</si>
  <si>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</si>
  <si>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</si>
  <si>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</si>
  <si>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</si>
  <si>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</si>
  <si>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</si>
  <si>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</si>
  <si>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</si>
  <si>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</si>
  <si>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</si>
  <si>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</si>
  <si>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</si>
  <si>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</si>
  <si>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</si>
  <si>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</si>
  <si>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</si>
  <si>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</si>
  <si>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</si>
  <si>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</si>
  <si>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</si>
  <si>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</si>
  <si>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</si>
  <si>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</si>
  <si>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</si>
  <si>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</si>
  <si>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</si>
  <si>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</si>
  <si>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</si>
  <si>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</si>
  <si>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</si>
  <si>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</si>
  <si>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</si>
  <si>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</si>
  <si>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</si>
  <si>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</si>
  <si>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</si>
  <si>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</si>
  <si>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</si>
  <si>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</si>
  <si>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</si>
  <si>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</si>
  <si>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</si>
  <si>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</si>
  <si>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</si>
  <si>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</si>
  <si>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</si>
  <si>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</si>
  <si>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</si>
  <si>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</si>
  <si>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</si>
  <si>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</si>
  <si>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</si>
  <si>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</si>
  <si>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</si>
  <si>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</si>
  <si>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</si>
  <si>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</si>
  <si>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</si>
  <si>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</si>
  <si>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</si>
  <si>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</si>
  <si>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</si>
  <si>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</si>
  <si>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</si>
  <si>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</si>
  <si>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</si>
  <si>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</si>
  <si>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</si>
  <si>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</si>
  <si>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</si>
  <si>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</si>
  <si>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</si>
  <si>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</si>
  <si>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</si>
  <si>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</si>
  <si>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</si>
  <si>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</si>
  <si>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</si>
  <si>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</si>
  <si>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</si>
  <si>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</si>
  <si>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</si>
  <si>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</si>
  <si>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</si>
  <si>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</si>
  <si>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</si>
  <si>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</si>
  <si>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</si>
  <si>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</si>
  <si>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</si>
  <si>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</si>
  <si>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</si>
  <si>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</si>
  <si>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</si>
  <si>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</si>
  <si>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</si>
  <si>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</si>
  <si>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</si>
  <si>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</si>
  <si>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</si>
  <si>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</si>
  <si>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</si>
  <si>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</si>
  <si>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</si>
  <si>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</si>
  <si>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</si>
  <si>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</si>
  <si>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</si>
  <si>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</si>
  <si>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</si>
  <si>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</si>
  <si>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</si>
  <si>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</si>
  <si>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</si>
  <si>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</si>
  <si>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</si>
  <si>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</si>
  <si>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</si>
  <si>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</si>
  <si>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</si>
  <si>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</si>
  <si>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</si>
  <si>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</si>
  <si>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</si>
  <si>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</si>
  <si>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</si>
  <si>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</si>
  <si>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</si>
  <si>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</si>
  <si>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</si>
  <si>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</si>
  <si>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</si>
  <si>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</si>
  <si>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</si>
  <si>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</si>
  <si>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</si>
  <si>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</si>
  <si>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</si>
  <si>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</si>
  <si>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</si>
  <si>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</si>
  <si>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</si>
  <si>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</si>
  <si>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</si>
  <si>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</si>
  <si>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</si>
  <si>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</si>
  <si>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</si>
  <si>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</si>
  <si>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</si>
  <si>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</si>
  <si>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</si>
  <si>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</si>
  <si>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</si>
  <si>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</si>
  <si>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</si>
  <si>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</si>
  <si>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</si>
  <si>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</si>
  <si>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</si>
  <si>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</si>
  <si>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</si>
  <si>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</si>
  <si>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</si>
  <si>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</si>
  <si>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</si>
  <si>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</si>
  <si>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</si>
  <si>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</si>
  <si>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</si>
  <si>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</si>
  <si>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</si>
  <si>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</si>
  <si>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</si>
  <si>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</si>
  <si>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</si>
  <si>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</si>
  <si>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</si>
  <si>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</si>
  <si>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</si>
  <si>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</si>
  <si>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</si>
  <si>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</si>
  <si>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</si>
  <si>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</si>
  <si>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</si>
  <si>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</si>
  <si>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</si>
  <si>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</si>
  <si>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</si>
  <si>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</si>
  <si>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</si>
  <si>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</si>
  <si>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</si>
  <si>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</si>
  <si>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</si>
  <si>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</si>
  <si>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</si>
  <si>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</si>
  <si>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</si>
  <si>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</si>
  <si>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</si>
  <si>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</si>
  <si>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</si>
  <si>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</si>
  <si>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</si>
  <si>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</si>
  <si>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</si>
  <si>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</si>
  <si>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</si>
  <si>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</si>
  <si>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</si>
  <si>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</si>
  <si>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</si>
  <si>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</si>
  <si>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</si>
  <si>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</si>
  <si>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</si>
  <si>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</si>
  <si>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</si>
  <si>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</si>
  <si>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</si>
  <si>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</si>
  <si>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</si>
  <si>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</si>
  <si>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</si>
  <si>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</si>
  <si>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</si>
  <si>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</si>
  <si>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</si>
  <si>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</si>
  <si>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</si>
  <si>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</si>
  <si>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</si>
  <si>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</si>
  <si>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</si>
  <si>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</si>
  <si>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</si>
  <si>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</si>
  <si>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</si>
  <si>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</si>
  <si>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</si>
  <si>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</si>
  <si>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</si>
  <si>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</si>
  <si>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</si>
  <si>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</si>
  <si>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</si>
  <si>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</si>
  <si>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</si>
  <si>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</si>
  <si>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</si>
  <si>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</si>
  <si>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</si>
  <si>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</si>
  <si>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</si>
  <si>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</si>
  <si>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</si>
  <si>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</si>
  <si>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</si>
  <si>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</si>
  <si>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</si>
  <si>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</si>
  <si>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</si>
  <si>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</si>
  <si>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</si>
  <si>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</si>
  <si>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</si>
  <si>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</si>
  <si>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</si>
  <si>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</si>
  <si>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</si>
  <si>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</si>
  <si>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</si>
  <si>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</si>
  <si>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</si>
  <si>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</si>
  <si>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</si>
  <si>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</si>
  <si>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</si>
  <si>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</si>
  <si>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</si>
  <si>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</si>
  <si>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</si>
  <si>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</si>
  <si>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</si>
  <si>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</si>
  <si>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</si>
  <si>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</si>
  <si>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</si>
  <si>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</si>
  <si>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</si>
  <si>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</si>
  <si>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</si>
  <si>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</si>
  <si>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</si>
  <si>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</si>
  <si>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</si>
  <si>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</si>
  <si>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</si>
  <si>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</si>
  <si>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</si>
  <si>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</si>
  <si>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</si>
  <si>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</si>
  <si>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</si>
  <si>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</si>
  <si>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</si>
  <si>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</si>
  <si>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</si>
  <si>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</si>
  <si>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</si>
  <si>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</si>
  <si>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</si>
  <si>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</si>
  <si>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</si>
  <si>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</si>
  <si>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</si>
  <si>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</si>
  <si>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</si>
  <si>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</si>
  <si>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</si>
  <si>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</si>
  <si>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</si>
  <si>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</si>
  <si>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</si>
  <si>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</si>
  <si>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</si>
  <si>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</si>
  <si>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</si>
  <si>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</si>
  <si>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</si>
  <si>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</si>
  <si>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</si>
  <si>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</si>
  <si>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</si>
  <si>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</si>
  <si>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</si>
  <si>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</si>
  <si>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</si>
  <si>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</si>
  <si>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</si>
  <si>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</si>
  <si>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</si>
  <si>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</si>
  <si>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</si>
  <si>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</si>
  <si>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</si>
  <si>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</si>
  <si>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</si>
  <si>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</si>
  <si>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</si>
  <si>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</si>
  <si>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</si>
  <si>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</si>
  <si>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</si>
  <si>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</si>
  <si>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</si>
  <si>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</si>
  <si>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</si>
  <si>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</si>
  <si>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</si>
  <si>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</si>
  <si>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</si>
  <si>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</si>
  <si>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</si>
  <si>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</si>
  <si>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</si>
  <si>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</si>
  <si>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</si>
  <si>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</si>
  <si>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</si>
  <si>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</si>
  <si>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</si>
  <si>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</si>
  <si>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</si>
  <si>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</si>
  <si>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</si>
  <si>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</si>
  <si>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</si>
  <si>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</si>
  <si>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</si>
  <si>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</si>
  <si>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</si>
  <si>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</si>
  <si>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</si>
  <si>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</si>
  <si>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</si>
  <si>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</si>
  <si>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</si>
  <si>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</si>
  <si>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</si>
  <si>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</si>
  <si>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</si>
  <si>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</si>
  <si>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</si>
  <si>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</si>
  <si>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</si>
  <si>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</si>
  <si>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</si>
  <si>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</si>
  <si>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</si>
  <si>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</si>
  <si>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</si>
  <si>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</si>
  <si>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</si>
  <si>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</si>
  <si>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</si>
  <si>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</si>
  <si>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</si>
  <si>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</si>
  <si>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</si>
  <si>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</si>
  <si>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</si>
  <si>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</si>
  <si>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</si>
  <si>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</si>
  <si>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</si>
  <si>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</si>
  <si>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</si>
  <si>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</si>
  <si>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</si>
  <si>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</si>
  <si>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</si>
  <si>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</si>
  <si>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</si>
  <si>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</si>
  <si>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</si>
  <si>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</si>
  <si>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</si>
  <si>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</si>
  <si>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</si>
  <si>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</si>
  <si>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</si>
  <si>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</si>
  <si>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</si>
  <si>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</si>
  <si>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</si>
  <si>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</si>
  <si>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</si>
  <si>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</si>
  <si>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</si>
  <si>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</si>
  <si>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</si>
  <si>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</si>
  <si>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</si>
  <si>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</si>
  <si>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</si>
  <si>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</si>
  <si>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</si>
  <si>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</si>
  <si>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</si>
  <si>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</si>
  <si>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</si>
  <si>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</si>
  <si>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</si>
  <si>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</si>
  <si>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</si>
  <si>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</si>
  <si>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</si>
  <si>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</si>
  <si>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</si>
  <si>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</si>
  <si>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</si>
  <si>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</si>
  <si>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</si>
  <si>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</si>
  <si>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</si>
  <si>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</si>
  <si>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</si>
  <si>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</si>
  <si>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</si>
  <si>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</si>
  <si>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</si>
  <si>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</si>
  <si>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</si>
  <si>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</si>
  <si>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</si>
  <si>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</si>
  <si>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</si>
  <si>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</si>
  <si>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</si>
  <si>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</si>
  <si>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</si>
  <si>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</si>
  <si>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</si>
  <si>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</si>
  <si>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</si>
  <si>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</si>
  <si>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</si>
  <si>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</si>
  <si>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</si>
  <si>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</si>
  <si>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</si>
  <si>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</si>
  <si>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</si>
  <si>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</si>
  <si>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</si>
  <si>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</si>
  <si>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</si>
  <si>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</si>
  <si>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</si>
  <si>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</si>
  <si>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</si>
  <si>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</si>
  <si>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</si>
  <si>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</si>
  <si>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</si>
  <si>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</si>
  <si>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</si>
  <si>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</si>
  <si>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</si>
  <si>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</si>
  <si>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</si>
  <si>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</si>
  <si>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</si>
  <si>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</si>
  <si>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</si>
  <si>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</si>
  <si>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</si>
  <si>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</si>
  <si>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</si>
  <si>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</si>
  <si>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</si>
  <si>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</si>
  <si>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</si>
  <si>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</si>
  <si>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</si>
  <si>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</si>
  <si>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</si>
  <si>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</si>
  <si>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</si>
  <si>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</si>
  <si>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</si>
  <si>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</si>
  <si>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</si>
  <si>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</si>
  <si>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</si>
  <si>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</si>
  <si>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</si>
  <si>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</si>
  <si>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</si>
  <si>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</si>
  <si>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</si>
  <si>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</si>
  <si>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</si>
  <si>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</si>
  <si>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</si>
  <si>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</si>
  <si>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</si>
  <si>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</si>
  <si>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</si>
  <si>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</si>
  <si>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</si>
  <si>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</si>
  <si>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</si>
  <si>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</si>
  <si>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</si>
  <si>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</si>
  <si>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</si>
  <si>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</si>
  <si>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</si>
  <si>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</si>
  <si>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</si>
  <si>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</si>
  <si>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</si>
  <si>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</si>
  <si>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</si>
  <si>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</si>
  <si>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</si>
  <si>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</si>
  <si>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</si>
  <si>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</si>
  <si>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</si>
  <si>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</si>
  <si>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</si>
  <si>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</si>
  <si>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</si>
  <si>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</si>
  <si>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</si>
  <si>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</si>
  <si>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</si>
  <si>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</si>
  <si>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</si>
  <si>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</si>
  <si>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</si>
  <si>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</si>
  <si>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</si>
  <si>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PCM-20251031-00001135</t>
  </si>
  <si>
    <t>EM team need 5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</si>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</sst>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9" totalsRowShown="0" headerRowDxfId="174" dataDxfId="173" headerRowBorderDxfId="171" tableBorderDxfId="172" totalsRowBorderDxfId="170">
  <autoFilter ref="A1:L12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9" totalsRowShown="0" headerRowDxfId="48" dataDxfId="47" headerRowBorderDxfId="45" tableBorderDxfId="46" totalsRowBorderDxfId="44">
  <autoFilter ref="A1:L12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6" totalsRowShown="0" headerRowDxfId="15" dataDxfId="14" headerRowBorderDxfId="12" tableBorderDxfId="13">
  <autoFilter ref="A1:L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9"/>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298.95641840277676</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70" t="s">
        <v>8140</v>
      </c>
      <c r="E3" s="135" t="s">
        <v>39021</v>
      </c>
      <c r="F3" s="136">
        <v>45961.82203703704</v>
      </c>
      <c r="G3" s="137">
        <f ca="1">IFERROR(NOW()-F3,"")</f>
        <v>8.2807060185587034E-2</v>
      </c>
      <c r="H3" s="136">
        <v>45961.816481481481</v>
      </c>
      <c r="I3" s="134" t="str">
        <f>IFERROR(VLOOKUP(D3,DB!A:F,6,0),"")</f>
        <v>SCECO</v>
      </c>
      <c r="J3" s="134" t="str">
        <f>IFERROR(VLOOKUP(D3,DB!A:G,7,0),"")</f>
        <v>No BB Design+Weak</v>
      </c>
      <c r="K3" s="138" t="s">
        <v>39024</v>
      </c>
      <c r="L3" s="139" t="str">
        <f>IFERROR(VLOOKUP(D3,DB!A:I,9,0),"")</f>
        <v>Latis</v>
      </c>
    </row>
    <row r="4" spans="1:15" ht="15" customHeight="1">
      <c r="A4" s="133"/>
      <c r="B4" s="134" t="str">
        <f>IFERROR(VLOOKUP(D5,DB!A:K,11,0),"")</f>
        <v/>
      </c>
      <c r="C4" s="134"/>
      <c r="D4" s="134"/>
      <c r="E4" s="135"/>
      <c r="F4" s="136"/>
      <c r="G4" s="137">
        <f ca="1">IFERROR(NOW()-F4,"")</f>
        <v>45961.904844097226</v>
      </c>
      <c r="H4" s="136"/>
      <c r="I4" s="134" t="str">
        <f>IFERROR(VLOOKUP(D5,DB!A:F,6,0),"")</f>
        <v/>
      </c>
      <c r="J4" s="134" t="str">
        <f>IFERROR(VLOOKUP(D5,DB!A:G,7,0),"")</f>
        <v/>
      </c>
      <c r="K4" s="138"/>
      <c r="L4" s="139" t="str">
        <f>IFERROR(VLOOKUP(D5,DB!A:I,9,0),"")</f>
        <v/>
      </c>
    </row>
    <row r="5" spans="1:15" ht="15" customHeight="1">
      <c r="A5" s="133"/>
      <c r="B5" s="134" t="str">
        <f>IFERROR(VLOOKUP(#REF!,DB!A:K,11,0),"")</f>
        <v/>
      </c>
      <c r="C5" s="134"/>
      <c r="D5" s="134"/>
      <c r="E5" s="135"/>
      <c r="F5" s="136"/>
      <c r="G5" s="137">
        <f ca="1">IFERROR(NOW()-F5,"")</f>
        <v>45961.904844097226</v>
      </c>
      <c r="H5" s="136"/>
      <c r="I5" s="134" t="str">
        <f>IFERROR(VLOOKUP(#REF!,DB!A:F,6,0),"")</f>
        <v/>
      </c>
      <c r="J5" s="134" t="str">
        <f>IFERROR(VLOOKUP(#REF!,DB!A:G,7,0),"")</f>
        <v/>
      </c>
      <c r="K5" s="138"/>
      <c r="L5" s="139" t="str">
        <f>IFERROR(VLOOKUP(#REF!,DB!A:I,9,0),"")</f>
        <v/>
      </c>
    </row>
    <row r="6" spans="1:15" ht="15" customHeight="1">
      <c r="A6" s="133"/>
      <c r="B6" s="134" t="str">
        <f>IFERROR(VLOOKUP(D6,DB!A:K,11,0),"")</f>
        <v/>
      </c>
      <c r="C6" s="134"/>
      <c r="D6" s="134"/>
      <c r="E6" s="135"/>
      <c r="F6" s="136"/>
      <c r="G6" s="137">
        <f ca="1">IFERROR(NOW()-F6,"")</f>
        <v>45961.904844097226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45961.904844097226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45961.904844097226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45961.904844097226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45961.904844097226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45961.904844097226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45961.904844097226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45961.904844097226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45961.904844097226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45961.904844097226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45961.904844097226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45961.904844097226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45961.904844097226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45961.904844097226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45961.904844097226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45961.904844097226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45961.904844097226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45961.904844097226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45961.904844097226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45961.904844097226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45961.904844097226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45961.904844097226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45961.904844097226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45961.904844097226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45961.904844097226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45961.904844097226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45961.904844097226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45961.904844097226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45961.904844097226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45961.904844097226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45961.904844097226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45961.904844097226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45961.904844097226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45961.904844097226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45961.904844097226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45961.904844097226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45961.904844097226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45961.904844097226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45961.904844097226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45961.904844097226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45961.904844097226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45961.904844097226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45961.904844097226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45961.904844097226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45961.904844097226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45961.904844097226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45961.904844097226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45961.904844097226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45961.904844097226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45961.904844097226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45961.904844097226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45961.904844097226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45961.904844097226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45961.904844097226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45961.904844097226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45961.904844097226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45961.904844097226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45961.904844097226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45961.904844097226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45961.904844097226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45961.904844097226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45961.904844097226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45961.904844097226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45961.904844097226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45961.904844097226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45961.904844097226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45961.904844097226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45961.904844097226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45961.904844097226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45961.904844097226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45961.904844097226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45961.904844097226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45961.904844097226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45961.904844097226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45961.904844097226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45961.904844097226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45961.904844097226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45961.904844097226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45961.904844097226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45961.904844097226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45961.904844097226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45961.904844097226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45961.904844097226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45961.904844097226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45961.904844097226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45961.904844097226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45961.904844097226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45961.904844097226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45961.904844097226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45961.904844097226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45961.904844097226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45961.904844097226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45961.904844097226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45961.904844097226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45961.904844097226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45961.904844097226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45961.904844097226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45961.904844097226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45961.904844097226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45961.904844097226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45961.904844097226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45961.904844097226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45961.904844097226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45961.904844097226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45961.904844097226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45961.904844097226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45961.904844097226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45961.904844097226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45961.904844097226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45961.904844097226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45961.904844097226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45961.904844097226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45961.904844097226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45961.904844097226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45961.904844097226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45961.904844097226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45961.904844097226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45961.904844097226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45961.904844097226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45961.904844097226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45961.904844097226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45961.904844097226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45961.904844097226</v>
      </c>
      <c r="H128" s="136"/>
      <c r="I128" s="134" t="str">
        <f>IFERROR(VLOOKUP(D128,DB!A:F,6,0),"")</f>
        <v/>
      </c>
      <c r="J128" s="134" t="str">
        <f>IFERROR(VLOOKUP(D128,DB!A:G,7,0),"")</f>
        <v/>
      </c>
      <c r="K128" s="138"/>
      <c r="L128" s="139" t="str">
        <f>IFERROR(VLOOKUP(D128,DB!A:I,9,0),"")</f>
        <v/>
      </c>
    </row>
    <row r="129" spans="1:12" ht="15" customHeight="1">
      <c r="A129" s="145"/>
      <c r="B129" s="146" t="str">
        <f>IFERROR(VLOOKUP(D129,DB!A:K,11,0),"")</f>
        <v/>
      </c>
      <c r="C129" s="146"/>
      <c r="D129" s="146"/>
      <c r="E129" s="147"/>
      <c r="F129" s="148"/>
      <c r="G129" s="149">
        <f ca="1">IFERROR(NOW()-F129,"")</f>
        <v>45961.904844097226</v>
      </c>
      <c r="H129" s="148"/>
      <c r="I129" s="146" t="str">
        <f>IFERROR(VLOOKUP(D129,DB!A:F,6,0),"")</f>
        <v/>
      </c>
      <c r="J129" s="146" t="str">
        <f>IFERROR(VLOOKUP(D129,DB!A:G,7,0),"")</f>
        <v/>
      </c>
      <c r="K129" s="150"/>
      <c r="L129" s="151" t="str">
        <f>IFERROR(VLOOKUP(D129,DB!A:I,9,0),"")</f>
        <v/>
      </c>
    </row>
  </sheetData>
  <customSheetViews>
    <customSheetView guid="{F6042A99-DD27-4453-835D-0834D95730CC}" filter="1" showAutoFilter="1">
      <pageMargins left="0" right="0" top="0" bottom="0" header="0" footer="0"/>
      <autoFilter ref="B1:M1" xr:uid="{B7FF109F-213F-4926-93B6-6CC5500DCEFA}"/>
    </customSheetView>
  </customSheetViews>
  <dataValidations count="2">
    <dataValidation allowBlank="1" showInputMessage="1" showErrorMessage="1" sqref="E1" xr:uid="{5DBA255D-CDD9-49FB-AD3C-AF70AB4EE696}"/>
    <dataValidation type="list" allowBlank="1" showInputMessage="1" showErrorMessage="1" sqref="E2:E12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136.90500636574143</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3.1627607638947666</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45961.904844097226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45961.904844097226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45961.904844097226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45961.904844097226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45961.904844097226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45961.904844097226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45961.904844097226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45961.904844097226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45961.904844097226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45961.904844097226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45961.904844097226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45961.904844097226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45961.904844097226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45961.904844097226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45961.904844097226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45961.904844097226</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45961.904844097226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45961.904844097226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45961.904844097226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45961.904844097226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45961.904844097226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45961.904844097226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45961.904844097226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45961.904844097226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45961.904844097226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45961.904844097226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45961.904844097226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45961.904844097226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45961.904844097226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45961.904844097226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45961.904844097226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45961.904844097226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45961.904844097226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45961.904844097226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45961.904844097226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45961.904844097226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45961.904844097226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45961.904844097226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45961.904844097226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45961.904844097226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45961.904844097226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45961.904844097226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45961.904844097226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45961.904844097226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45961.904844097226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45961.904844097226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45961.904844097226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45961.904844097226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45961.904844097226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45961.904844097226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45961.904844097226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45961.904844097226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45961.904844097226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45961.904844097226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45961.904844097226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45961.904844097226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45961.904844097226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45961.904844097226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45961.904844097226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45961.904844097226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45961.904844097226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45961.904844097226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45961.904844097226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45961.904844097226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45961.904844097226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45961.904844097226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45961.904844097226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45961.904844097226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45961.904844097226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45961.904844097226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45961.904844097226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45961.904844097226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45961.904844097226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45961.904844097226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45961.904844097226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45961.904844097226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45961.904844097226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45961.904844097226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45961.904844097226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45961.904844097226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45961.904844097226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45961.904844097226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45961.904844097226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45961.904844097226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45961.904844097226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45961.904844097226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45961.904844097226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45961.904844097226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45961.904844097226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45961.904844097226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45961.904844097226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45961.904844097226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45961.904844097226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45961.904844097226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45961.904844097226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45961.904844097226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45961.904844097226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45961.904844097226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45961.904844097226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45961.904844097226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45961.904844097226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45961.904844097226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45961.904844097226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45961.904844097226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45961.904844097226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45961.904844097226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45961.904844097226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45961.904844097226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45961.904844097226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45961.904844097226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45961.904844097226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45961.904844097226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45961.904844097226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45961.904844097226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45961.904844097226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45961.904844097226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45961.904844097226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45961.904844097226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45961.904844097226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45961.904844097226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45961.904844097226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45961.904844097226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45961.904844097226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45961.904844097226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45961.904844097226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45961.904844097226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45961.904844097226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45961.904844097226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45961.904844097226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45961.904844097226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45961.904844097226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45961.904844097226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45961.904844097226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45961.904844097226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45961.904844097226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45961.904844097226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45961.904844097226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45961.904844097226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45961.904844097226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45961.904844097226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45961.904844097226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45961.904844097226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45961.904844097226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45961.904844097226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45961.904844097226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45961.904844097226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45961.904844097226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45961.904844097226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45961.904844097226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45961.904844097226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45961.904844097226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45961.904844097226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45961.904844097226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45961.904844097226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45961.904844097226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45961.904844097226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45961.904844097226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45961.904844097226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45961.904844097226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45961.904844097226</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45961.904844328703</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45961.904844328703</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45961.904844328703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45961.904844328703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45961.904844328703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45961.904844328703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45961.904844328703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45961.904844328703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45961.904844328703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45961.904844328703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45961.904844328703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45961.904844328703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45961.904844328703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45961.904844328703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45961.904844328703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45961.904844328703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45961.904844328703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45961.904844328703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45961.904844328703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45961.904844328703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45961.904844328703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45961.904844328703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45961.904844328703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45961.904844328703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45961.904844328703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45961.904844328703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45961.904844328703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45961.904844328703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45961.904844328703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45961.904844328703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45961.904844328703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45961.904844328703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45961.904844328703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45961.904844328703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45961.904844328703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45961.904844328703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45961.904844328703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45961.904844328703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45961.904844328703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45961.904844328703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45961.904844328703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45961.904844328703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45961.904844328703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45961.904844328703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45961.904844328703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45961.904844328703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45961.904844328703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45961.904844328703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45961.904844328703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45961.904844328703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45961.904844328703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45961.904844328703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45961.904844328703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45961.904844328703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45961.904844328703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45961.904844328703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45961.904844328703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45961.904844328703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45961.904844328703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45961.904844328703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45961.904844328703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45961.904844328703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45961.904844328703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45961.904844328703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45961.904844328703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45961.904844328703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45961.904844328703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45961.904844328703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45961.904844328703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45961.904844328703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45961.904844328703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45961.904844328703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45961.904844328703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45961.904844328703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45961.904844328703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45961.904844328703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45961.904844328703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45961.904844328703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45961.904844328703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45961.904844328703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45961.904844328703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45961.904844328703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45961.904844328703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45961.904844328703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45961.904844328703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45961.904844328703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45961.904844328703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45961.904844328703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45961.904844328703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45961.904844328703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45961.904844328703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45961.904844328703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45961.904844328703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45961.904844328703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45961.904844328703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45961.904844328703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45961.904844328703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45961.904844328703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45961.904844328703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45961.904844328703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45961.904844328703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45961.904844328703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45961.904844328703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45961.904844328703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45961.904844328703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45961.904844328703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45961.904844328703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45961.904844328703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45961.904844328703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45961.904844328703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45961.904844328703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45961.904844328703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45961.904844328703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45961.904844328703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45961.904844328703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45961.904844328703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45961.904844328703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45961.904844328703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45961.904844328703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45961.904844328703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45961.904844328703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45961.904844328703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45961.904844328703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45961.904844328703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45961.904844328703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45961.904844328703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45961.904844328703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45961.904844328703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45961.904844328703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45961.904844328703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45961.904844328703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45961.904844328703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45961.904844328703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45961.904844328703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45961.904844328703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45961.904844328703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45961.904844328703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45961.904844328703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45961.904844328703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45961.904844328703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45961.904844328703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45961.904844328703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45961.904844328703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45961.904844328703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45961.904844328703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45961.904844328703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45961.904844328703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45961.904844328703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45961.904844328703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45961.904844328703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45961.904844328703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45961.904844328703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45961.904844328703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45961.904844328703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45961.904844328703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45961.904844328703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45961.904844328703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45961.904844328703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45961.904844328703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45961.904844328703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45961.904844328703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45961.904844328703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45961.904844328703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45961.904844328703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45961.904844328703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45961.904844328703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45961.904844328703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45961.904844328703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45961.904844328703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45961.904844328703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45961.904844328703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45961.904844328703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45961.904844328703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45961.904844328703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45961.904844328703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45961.904844328703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45961.904844328703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45961.904844328703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45961.904844328703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45961.904844328703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45961.904844328703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45961.904844328703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45961.904844328703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45961.904844328703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45961.904844328703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45961.904844328703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45961.904844328703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45961.904844328703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45961.904844328703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45961.904844328703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45961.904844328703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45961.904844328703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45961.904844328703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45961.904844328703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45961.904844328703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45961.904844328703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45961.904844328703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45961.904844328703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45961.904844328703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45961.904844328703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45961.904844328703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45961.904844328703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45961.904844328703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45961.904844328703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45961.904844328703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45961.904844328703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45961.904844328703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45961.904844328703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45961.904844328703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45961.904844328703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45961.904844328703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45961.904844328703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45961.904844328703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45961.904844328703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45961.904844328703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45961.904844328703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45961.904844328703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45961.904844328703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45961.904844328703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45961.904844328703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45961.904844328703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45961.904844328703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45961.904844328703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45961.904844328703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45961.904844328703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45961.904844328703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45961.904844328703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45961.904844328703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45961.904844328703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45961.904844328703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45961.904844328703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45961.904844328703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45961.904844328703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45961.904844328703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45961.904844328703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45961.904844328703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45961.904844328703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45961.904844328703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45961.904844328703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45961.904844328703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45961.904844328703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45961.904844328703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45961.904844328703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45961.904844328703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45961.904844328703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45961.904844328703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45961.904844328703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45961.904844328703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45961.904844328703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45961.904844328703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45961.904844328703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45961.904844328703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45961.904844328703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45961.904844328703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45961.904844328703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45961.904844328703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45961.904844328703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45961.904844328703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45961.904844328703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45961.904844328703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45961.904844328703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45961.904844328703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45961.904844328703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45961.904844328703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45961.904844328703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45961.904844328703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45961.904844328703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45961.904844328703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45961.904844328703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45961.904844328703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45961.904844328703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45961.904844328703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45961.904844328703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45961.904844328703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45961.904844328703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45961.904844328703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45961.904844328703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45961.904844328703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45961.904844328703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45961.904844328703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45961.904844328703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45961.904844328703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45961.904844328703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45961.904844328703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45961.904844328703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45961.904844328703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45961.904844328703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45961.904844328703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45961.904844328703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45961.904844328703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45961.904844328703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45961.904844328703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45961.904844328703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45961.904844328703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45961.904844328703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45961.904844328703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45961.904844328703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45961.904844328703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45961.904844328703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45961.904844328703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45961.904844328703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45961.904844328703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45961.904844328703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45961.904844328703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45961.904844328703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45961.904844328703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45961.904844328703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45961.904844328703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45961.904844328703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45961.904844328703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45961.904844328703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45961.904844328703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45961.904844328703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45961.904844328703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45961.904844328703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45961.904844328703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45961.904844328703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45961.904844328703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45961.904844328703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45961.904844328703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45961.904844328703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45961.904844328703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45961.904844328703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45961.904844328703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45961.904844328703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45961.904844328703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45961.904844328703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45961.904844328703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45961.904844328703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45961.904844328703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45961.904844328703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45961.904844328703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45961.904844328703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45961.904844328703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45961.904844328703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45961.904844328703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45961.904844328703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45961.904844328703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45961.904844328703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45961.904844328703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45961.904844328703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45961.904844328703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45961.904844328703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45961.904844328703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45961.904844328703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45961.904844328703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45961.904844328703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45961.904844328703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45961.904844328703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45961.904844328703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45961.904844328703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45961.904844328703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45961.904844328703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45961.904844328703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45961.904844328703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45961.904844328703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45961.904844328703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45961.904844328703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45961.904844328703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45961.904844328703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45961.904844328703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45961.904844328703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45961.904844328703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45961.904844328703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45961.904844328703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45961.904844328703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45961.904844328703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45961.904844328703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45961.904844328703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45961.904844328703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45961.904844328703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45961.904844328703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45961.904844328703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45961.904844328703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45961.904844328703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45961.904844328703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45961.904844328703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45961.904844328703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45961.904844328703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45961.904844328703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45961.904844328703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45961.904844328703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45961.904844328703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45961.904844328703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45961.904844328703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45961.904844328703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45961.904844328703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45961.904844328703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45961.904844328703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45961.904844328703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45961.904844328703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45961.904844328703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45961.904844328703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45961.904844328703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45961.904844328703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45961.904844328703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45961.904844328703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45961.904844328703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45961.904844328703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45961.904844328703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45961.904844328703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45961.904844328703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45961.904844328703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45961.904844328703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45961.904844328703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45961.904844328703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45961.904844328703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45961.904844328703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45961.904844328703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45961.904844328703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45961.904844328703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45961.904844328703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45961.904844328703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45961.904844328703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45961.904844328703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45961.904844328703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45961.904844328703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45961.904844328703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45961.904844328703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45961.904844328703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45961.904844328703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45961.904844328703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45961.904844328703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45961.904844328703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45961.904844328703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45961.904844328703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45961.904844328703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45961.904844328703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45961.904844328703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45961.904844328703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45961.904844328703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45961.904844328703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45961.904844328703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45961.904844328703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45961.904844328703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45961.904844328703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45961.904844328703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45961.904844328703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45961.904844328703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45961.904844328703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45961.904844328703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45961.904844328703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45961.904844328703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45961.904844328703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45961.904844328703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45961.904844328703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45961.904844328703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45961.904844328703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45961.904844328703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45961.904844328703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45961.904844328703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45961.904844328703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45961.904844328703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45961.904844328703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45961.904844328703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45961.904844328703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45961.904844328703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45961.904844328703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45961.904844328703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45961.904844328703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45961.904844328703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45961.904844328703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45961.904844328703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45961.904844328703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45961.904844328703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45961.904844328703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45961.904844328703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45961.904844328703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45961.904844328703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45961.904844328703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45961.904844328703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45961.904844328703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45961.904844328703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45961.904844328703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45961.904844328703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45961.904844328703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45961.904844328703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45961.904844328703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45961.904844328703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45961.904844328703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45961.904844328703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45961.904844328703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45961.904844328703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45961.904844328703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45961.904844328703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45961.904844328703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45961.904844328703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45961.904844328703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45961.904844328703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45961.904844328703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45961.904844328703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45961.904844328703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45961.904844328703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45961.904844328703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45961.904844328703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45961.904844328703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45961.904844328703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45961.904844328703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45961.904844328703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45961.904844328703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45961.904844328703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45961.904844328703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45961.904844328703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45961.904844328703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45961.904844328703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45961.904844328703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45961.904844328703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45961.904844328703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45961.904844328703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45961.904844328703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45961.904844328703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45961.904844328703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45961.904844328703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45961.904844328703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45961.904844328703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45961.904844328703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45961.904844328703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45961.904844328703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45961.904844328703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45961.904844328703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45961.904844328703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45961.904844328703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45961.904844328703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45961.904844328703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45961.904844328703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45961.904844328703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45961.904844328703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45961.904844328703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45961.904844328703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45961.904844328703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45961.904844328703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45961.904844328703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45961.904844328703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45961.904844328703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45961.904844328703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45961.904844328703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45961.904844328703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45961.904844328703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45961.904844328703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45961.904844328703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45961.904844328703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45961.904844328703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45961.904844328703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45961.904844328703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45961.904844328703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45961.904844328703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45961.904844328703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45961.904844328703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45961.904844328703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45961.904844328703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45961.904844328703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45961.904844328703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45961.904844328703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45961.904844328703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45961.904844328703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45961.904844328703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45961.904844328703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45961.904844328703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45961.904844328703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45961.904844328703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45961.904844328703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45961.904844328703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45961.904844328703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45961.904844328703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45961.904844328703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45961.904844328703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45961.904844328703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45961.904844328703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45961.904844328703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45961.904844328703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45961.904844328703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45961.904844328703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45961.904844328703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45961.904844328703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45961.904844328703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45961.904844328703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45961.904844328703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45961.904844328703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45961.904844328703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45961.904844328703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45961.904844328703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45961.904844328703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45961.904844328703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45961.904844328703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45961.904844328703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45961.904844328703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45961.904844328703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45961.904844328703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45961.904844328703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45961.904844328703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45961.904844328703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45961.904844328703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45961.904844328703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45961.904844328703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45961.904844328703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45961.904844328703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45961.904844328703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45961.904844328703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45961.904844328703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45961.904844328703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45961.904844328703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45961.904844328703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45961.904844328703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45961.904844328703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45961.904844328703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45961.904844328703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45961.904844328703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45961.904844328703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45961.904844328703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45961.904844328703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45961.904844328703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45961.904844328703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45961.904844328703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45961.904844328703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45961.904844328703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45961.904844328703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45961.904844328703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45961.904844328703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45961.904844328703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45961.904844328703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45961.904844328703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45961.904844328703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45961.904844328703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45961.904844328703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45961.904844328703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45961.904844328703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45961.904844328703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45961.904844328703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45961.904844328703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45961.904844328703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45961.904844328703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45961.904844328703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45961.904844328703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45961.904844328703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45961.904844328703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45961.904844328703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45961.904844328703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45961.904844328703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45961.904844328703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45961.904844328703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45961.904844328703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45961.904844328703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45961.904844328703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45961.904844328703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45961.904844328703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45961.904844328703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45961.904844328703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45961.904844328703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45961.904844328703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45961.904844328703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45961.904844328703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45961.904844328703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45961.904844328703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45961.904844328703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45961.904844328703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45961.904844328703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45961.904844328703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45961.904844328703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45961.904844328703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45961.904844328703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45961.904844328703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45961.904844328703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45961.904844328703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45961.904844328703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45961.904844328703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45961.904844328703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45961.904844328703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45961.904844328703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45961.904844328703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45961.904844328703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45961.904844328703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45961.904844328703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45961.904844328703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45961.904844328703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45961.904844328703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45961.904844328703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45961.904844328703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45961.904844328703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45961.904844328703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45961.904844328703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45961.904844328703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45961.904844328703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45961.904844328703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45961.904844328703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45961.904844328703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45961.904844328703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45961.904844328703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45961.904844328703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45961.904844328703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45961.904844328703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45961.904844328703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45961.904844328703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45961.904844328703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45961.904844328703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45961.904844328703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45961.904844328703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45961.904844328703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45961.904844328703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45961.904844328703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45961.904844328703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45961.904844328703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45961.904844328703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45961.904844328703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45961.904844328703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45961.904844328703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45961.904844328703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45961.904844328703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45961.904844328703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45961.904844328703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45961.904844328703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45961.904844328703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45961.904844328703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45961.904844328703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45961.904844328703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45961.904844328703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45961.904844328703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45961.904844328703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45961.904844328703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45961.904844328703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45961.904844328703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45961.904844328703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45961.904844328703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45961.904844328703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45961.904844328703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45961.904844328703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45961.904844328703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45961.904844328703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45961.904844328703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45961.904844328703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45961.904844328703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45961.904844328703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45961.904844328703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45961.904844328703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45961.904844328703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45961.904844328703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45961.904844328703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45961.904844328703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45961.904844328703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45961.904844328703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45961.904844328703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45961.904844328703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45961.904844328703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45961.904844328703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45961.904844328703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45961.904844328703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45961.904844328703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45961.904844328703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45961.904844328703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45961.904844328703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45961.904844328703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45961.904844328703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45961.904844328703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45961.904844328703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45961.904844328703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45961.904844328703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45961.904844328703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45961.904844328703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45961.904844328703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45961.904844328703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45961.904844328703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45961.904844328703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45961.904844328703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45961.904844328703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45961.904844328703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45961.904844328703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45961.904844328703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45961.904844328703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45961.904844328703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45961.904844328703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45961.904844328703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45961.904844328703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45961.904844328703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45961.904844328703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45961.904844328703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45961.904844328703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45961.904844328703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45961.904844328703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45961.904844328703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45961.904844328703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45961.904844328703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45961.904844328703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45961.904844328703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45961.904844328703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45961.904844328703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45961.904844328703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45961.904844328703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45961.904844328703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45961.904844328703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45961.904844328703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45961.904844328703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45961.904844328703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45961.904844328703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45961.904844328703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45961.904844328703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45961.904844328703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45961.904844328703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45961.904844328703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45961.904844328703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45961.904844328703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45961.904844328703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45961.904844328703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45961.904844328703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45961.904844328703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45961.904844328703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45961.904844328703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45961.904844328703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45961.904844328703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45961.904844328703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45961.904844328703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45961.904844328703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45961.904844328703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45961.904844328703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45961.904844328703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45961.904844328703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45961.904844328703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45961.904844328703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45961.904844328703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45961.904844328703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45961.904844328703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45961.904844328703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45961.904844328703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45961.904844328703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45961.904844328703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45961.904844328703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45961.904844328703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45961.904844328703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45961.904844328703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45961.904844328703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45961.904844328703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45961.904844328703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45961.904844328703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45961.904844328703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45961.904844328703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45961.904844328703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45961.904844328703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45961.904844328703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45961.904844328703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45961.904844328703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45961.904844328703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45961.904844328703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45961.904844328703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45961.904844328703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45961.904844328703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45961.904844328703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45961.904844328703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45961.904844328703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45961.904844328703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45961.904844328703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45961.904844328703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45961.904844328703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45961.904844328703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45961.904844328703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45961.904844328703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45961.904844328703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45961.904844328703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45961.904844328703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45961.904844328703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45961.904844328703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45961.904844328703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45961.904844328703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45961.904844328703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45961.904844328703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45961.904844328703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45961.904844328703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45961.904844328703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45961.904844328703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45961.904844328703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45961.904844328703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45961.904844328703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45961.904844328703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45961.904844328703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45961.904844328703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45961.904844328703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45961.904844328703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45961.904844328703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45961.904844328703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45961.904844328703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45961.904844328703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45961.904844328703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45961.904844328703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45961.904844328703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45961.904844328703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45961.904844328703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45961.904844328703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45961.904844328703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45961.904844328703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45961.904844328703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45961.904844328703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45961.904844328703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45961.904844328703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45961.904844328703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45961.904844328703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45961.904844328703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45961.904844328703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45961.904844328703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45961.904844328703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45961.904844328703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45961.904844328703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45961.904844328703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45961.904844328703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45961.904844328703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45961.904844328703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45961.904844328703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45961.904844328703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45961.904844328703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45961.904844328703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45961.904844328703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45961.904844328703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45961.904844328703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45961.904844328703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45961.904844328703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45961.904844328703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45961.904844328703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45961.904844328703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45961.904844328703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45961.904844328703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45961.904844328703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45961.904844328703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45961.904844328703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45961.904844328703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45961.904844328703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45961.904844328703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45961.904844328703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45961.904844328703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45961.904844328703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45961.904844328703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45961.904844328703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45961.904844328703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45961.904844328703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45961.904844328703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45961.904844328703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45961.904844328703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45961.904844328703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45961.904844328703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45961.904844328703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45961.904844328703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45961.904844328703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45961.904844328703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45961.904844328703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45961.904844328703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45961.904844328703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45961.904844328703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45961.904844328703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45961.904844328703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45961.904844328703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45961.904844328703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45961.904844328703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45961.904844328703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45961.904844328703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45961.904844328703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45961.904844328703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45961.904844328703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45961.904844328703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45961.904844328703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45961.904844328703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45961.904844328703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45961.904844328703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45961.904844328703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45961.904844328703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45961.904844328703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45961.904844328703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45961.904844328703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45961.904844328703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45961.904844328703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45961.904844328703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45961.904844328703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45961.904844328703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45961.904844328703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45961.904844328703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45961.904844328703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45961.904844328703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45961.904844328703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45961.904844328703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45961.904844328703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45961.904844328703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45961.904844328703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45961.904844328703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45961.904844328703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45961.904844328703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45961.904844328703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45961.904844328703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45961.904844328703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45961.904844328703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45961.904844328703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45961.904844328703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45961.904844328703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45961.904844328703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45961.904844328703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45961.904844328703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45961.904844328703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45961.904844328703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45961.904844328703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45961.904844328703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45961.904844328703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45961.904844328703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45961.904844328703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45961.904844328703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45961.904844328703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45961.904844328703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45961.904844328703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45961.904844328703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45961.904844328703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45961.904844328703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45961.904844328703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45961.904844328703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45961.904844328703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45961.904844328703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45961.904844328703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45961.904844328703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45961.904844328703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45961.904844328703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45961.904844328703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45961.904844328703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45961.904844328703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45961.904844328703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45961.904844328703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45961.904844328703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45961.904844328703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45961.904844328703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45961.904844328703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45961.904844328703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45961.904844328703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45961.904844328703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45961.904844328703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45961.904844328703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45961.904844328703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45961.904844328703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45961.904844328703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45961.904844328703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45961.904844328703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45961.904844328703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45961.904844328703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45961.904844328703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45961.904844328703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45961.904844328703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45961.904844328703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45961.904844328703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45961.904844328703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45961.904844328703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45961.904844328703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45961.904844328703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45961.904844328703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45961.904844328703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45961.904844328703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45961.904844328703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45961.904844328703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45961.904844328703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45961.904844328703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45961.904844328703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45961.904844328703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45961.904844328703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45961.904844328703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45961.904844328703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45961.904844328703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45961.904844328703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45961.904844328703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45961.904844328703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45961.904844328703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45961.904844328703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45961.904844328703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45961.904844328703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45961.904844328703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45961.904844328703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45961.904844328703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45961.904844328703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45961.904844328703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45961.904844328703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45961.904844328703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45961.904844328703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45961.904844328703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45961.904844328703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45961.904844328703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45961.904844328703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45961.904844328703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45961.904844328703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45961.904844328703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45961.904844328703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45961.904844328703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45961.904844328703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45961.904844328703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45961.904844328703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45961.904844328703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45961.904844328703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45961.904844328703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45961.904844328703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45961.904844328703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45961.904844328703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45961.904844328703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45961.904844328703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45961.904844328703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45961.904844328703</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9"/>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258.4241267361067</v>
      </c>
      <c r="H2" s="99">
        <v>45703.474768518521</v>
      </c>
      <c r="I2" s="99" t="str">
        <f>IFERROR(VLOOKUP(D2,DB!A:F,6,0),"")</f>
        <v>SCECO</v>
      </c>
      <c r="J2" s="99" t="str">
        <f>IFERROR(VLOOKUP(D2,DB!A:G,7,0),"")</f>
        <v>Dead</v>
      </c>
      <c r="K2" s="101" t="s">
        <v>39110</v>
      </c>
      <c r="L2" s="94" t="str">
        <f>IFERROR(VLOOKUP(D2,DB!A:I,9,0),"")</f>
        <v>Latis</v>
      </c>
    </row>
    <row r="3" spans="1:16" ht="26.25" customHeight="1">
      <c r="A3" s="169" t="s">
        <v>39111</v>
      </c>
      <c r="B3" s="119" t="str">
        <f>IFERROR(VLOOKUP(D3,DB!A:K,11,0),"")</f>
        <v>R4</v>
      </c>
      <c r="C3" s="120">
        <v>1</v>
      </c>
      <c r="D3" s="94" t="s">
        <v>28974</v>
      </c>
      <c r="E3" s="98" t="s">
        <v>39021</v>
      </c>
      <c r="F3" s="123">
        <v>45960.96875</v>
      </c>
      <c r="G3" s="124">
        <f ca="1">IFERROR(NOW()-F3,"")</f>
        <v>0.93609432870289311</v>
      </c>
      <c r="H3" s="123">
        <v>45960.963101851848</v>
      </c>
      <c r="I3" s="119" t="str">
        <f>IFERROR(VLOOKUP(D3,DB!A:F,6,0),"")</f>
        <v>SCECO</v>
      </c>
      <c r="J3" s="119" t="str">
        <f>IFERROR(VLOOKUP(D3,DB!A:G,7,0),"")</f>
        <v>Weak</v>
      </c>
      <c r="K3" s="125" t="s">
        <v>39112</v>
      </c>
      <c r="L3" s="121" t="str">
        <f>IFERROR(VLOOKUP(D3,DB!A:I,9,0),"")</f>
        <v>Latis</v>
      </c>
    </row>
    <row r="4" spans="1:16" ht="15" customHeight="1">
      <c r="A4" s="119"/>
      <c r="B4" s="119" t="str">
        <f>IFERROR(VLOOKUP(D4,DB!A:K,11,0),"")</f>
        <v/>
      </c>
      <c r="C4" s="120"/>
      <c r="D4" s="121"/>
      <c r="E4" s="98"/>
      <c r="F4" s="123"/>
      <c r="G4" s="124">
        <f ca="1">IFERROR(NOW()-F4,"")</f>
        <v>45961.904844328703</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45961.904844328703</v>
      </c>
      <c r="H5" s="123"/>
      <c r="I5" s="119" t="str">
        <f>IFERROR(VLOOKUP(D5,DB!A:F,6,0),"")</f>
        <v/>
      </c>
      <c r="J5" s="119" t="str">
        <f>IFERROR(VLOOKUP(D5,DB!A:G,7,0),"")</f>
        <v/>
      </c>
      <c r="K5" s="125"/>
      <c r="L5" s="121" t="str">
        <f>IFERROR(VLOOKUP(D5,DB!A:I,9,0),"")</f>
        <v/>
      </c>
    </row>
    <row r="6" spans="1:16" ht="15" customHeight="1">
      <c r="A6" s="119"/>
      <c r="B6" s="119"/>
      <c r="C6" s="120"/>
      <c r="D6" s="121"/>
      <c r="E6" s="98"/>
      <c r="F6" s="123"/>
      <c r="G6" s="124">
        <f ca="1">IFERROR(NOW()-F6,"")</f>
        <v>45961.904844328703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45961.904844328703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45961.904844328703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45961.904844328703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45961.904844328703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45961.904844328703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45961.904844328703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45961.904844328703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45961.904844328703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45961.904844328703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45961.904844328703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45961.904844328703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45961.904844328703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45961.904844328703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45961.904844328703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45961.904844328703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45961.904844328703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45961.904844328703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45961.904844328703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45961.904844328703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45961.904844328703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45961.904844328703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45961.904844328703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45961.904844328703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45961.904844328703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45961.904844328703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45961.904844328703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45961.904844328703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45961.904844328703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45961.904844328703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45961.904844328703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45961.904844328703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45961.904844328703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45961.904844328703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45961.904844328703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45961.904844328703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45961.904844328703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45961.904844328703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45961.904844328703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45961.904844328703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45961.904844328703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45961.904844328703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45961.904844328703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45961.904844328703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45961.904844328703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45961.904844328703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45961.904844328703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45961.904844328703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45961.904844328703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45961.904844328703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45961.904844328703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45961.904844328703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45961.904844328703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45961.904844328703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45961.904844328703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45961.904844328703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45961.904844328703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45961.904844328703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45961.904844328703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45961.904844328703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45961.904844328703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45961.904844328703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45961.904844328703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45961.904844328703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45961.904844328703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45961.904844328703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45961.904844328703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45961.904844328703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45961.904844328703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45961.904844328703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45961.904844328703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45961.904844328703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45961.904844328703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45961.904844328703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45961.904844328703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45961.904844328703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45961.904844328703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45961.904844328703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45961.904844328703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45961.904844328703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45961.904844328703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45961.904844328703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45961.904844328703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45961.904844328703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45961.904844328703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45961.904844328703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45961.904844328703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45961.904844328703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45961.904844328703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45961.904844328703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45961.904844328703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45961.904844328703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45961.904844328703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45961.904844328703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45961.904844328703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45961.904844328703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45961.904844328703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45961.904844328703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45961.904844328703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45961.904844328703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45961.904844328703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45961.904844328703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45961.904844328703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45961.904844328703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45961.904844328703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45961.904844328703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45961.904844328703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45961.904844328703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45961.904844328703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45961.904844328703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45961.904844328703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45961.904844328703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45961.904844328703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45961.904844328703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45961.904844328703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45961.904844328703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45961.904844328703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45961.904844328703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45961.904844328703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45961.904844328703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45961.904844328703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45961.904844328703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45961.904844328703</v>
      </c>
      <c r="H128" s="123"/>
      <c r="I128" s="119" t="str">
        <f>IFERROR(VLOOKUP(D128,DB!A:F,6,0),"")</f>
        <v/>
      </c>
      <c r="J128" s="119" t="str">
        <f>IFERROR(VLOOKUP(D128,DB!A:G,7,0),"")</f>
        <v/>
      </c>
      <c r="K128" s="125"/>
      <c r="L128" s="121" t="str">
        <f>IFERROR(VLOOKUP(D128,DB!A:I,9,0),"")</f>
        <v/>
      </c>
    </row>
    <row r="129" spans="1:12" ht="15" customHeight="1">
      <c r="A129" s="126"/>
      <c r="B129" s="126" t="str">
        <f>IFERROR(VLOOKUP(D129,DB!A:K,11,0),"")</f>
        <v/>
      </c>
      <c r="C129" s="127"/>
      <c r="D129" s="128"/>
      <c r="E129" s="129"/>
      <c r="F129" s="130"/>
      <c r="G129" s="131">
        <f ca="1">IFERROR(NOW()-F129,"")</f>
        <v>45961.904844328703</v>
      </c>
      <c r="H129" s="130"/>
      <c r="I129" s="126" t="str">
        <f>IFERROR(VLOOKUP(D129,DB!A:F,6,0),"")</f>
        <v/>
      </c>
      <c r="J129" s="126" t="str">
        <f>IFERROR(VLOOKUP(D129,DB!A:G,7,0),"")</f>
        <v/>
      </c>
      <c r="K129" s="132"/>
      <c r="L129" s="128" t="str">
        <f>IFERROR(VLOOKUP(D129,DB!A:I,9,0),"")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tabSelected="1" workbookViewId="0">
      <selection activeCell="A5" sqref="A5:X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70.072783912037266</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39102</v>
      </c>
      <c r="F3" s="38">
        <v>45926.188877314817</v>
      </c>
      <c r="G3" s="144">
        <f t="shared" ref="G3" ca="1" si="0">IFERROR(NOW()-F3,"")</f>
        <v>35.715967013886257</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39102</v>
      </c>
      <c r="F4" s="153">
        <v>45948.661111111112</v>
      </c>
      <c r="G4" s="154">
        <f ca="1">IFERROR(NOW()-F4,"")</f>
        <v>13.243733217590488</v>
      </c>
      <c r="H4" s="153">
        <v>45948.661111111112</v>
      </c>
      <c r="I4" s="152" t="str">
        <f>IFERROR(VLOOKUP(D4,DB!A:F,6,0),"")</f>
        <v>SCECO</v>
      </c>
      <c r="J4" s="152" t="str">
        <f>IFERROR(VLOOKUP(D4,DB!A:G,7,0),"")</f>
        <v>Dead</v>
      </c>
      <c r="K4" s="152" t="s">
        <v>39118</v>
      </c>
      <c r="L4" s="152" t="str">
        <f>IFERROR(VLOOKUP(D4,DB!A:I,9,0),"")</f>
        <v>Latis</v>
      </c>
    </row>
    <row r="5" spans="1:13" ht="15">
      <c r="A5" s="152"/>
      <c r="B5" s="152" t="str">
        <f>IFERROR(VLOOKUP(D5,DB!A:K,11,0),"")</f>
        <v/>
      </c>
      <c r="C5" s="152"/>
      <c r="D5" s="152"/>
      <c r="E5" s="152"/>
      <c r="F5" s="153"/>
      <c r="G5" s="154">
        <f ca="1">IFERROR(NOW()-F5,"")</f>
        <v>45961.904844097226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45961.904844097226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45961.904844328703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45961.904844328703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45961.904844328703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45961.904844328703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45961.904844328703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45961.904844328703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45961.904844328703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45961.904844328703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45961.904844328703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45961.904844328703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45961.904844328703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45961.904844328703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45961.904844328703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45961.904844328703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45961.904844328703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45961.904844328703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45961.904844328703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45961.904844328703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45961.904844328703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45961.904844328703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45961.904844328703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45961.904844328703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45961.904844328703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45961.904844328703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45961.904844328703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45961.904844328703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45961.904844328703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45961.904844328703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45961.904844328703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45961.904844328703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45961.904844328703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45961.904844328703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45961.904844328703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45961.904844328703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45961.904844328703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45961.904844328703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45961.904844328703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45961.904844328703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45961.904844328703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45961.904844328703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45961.904844328703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45961.904844328703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45961.904844328703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45961.904844328703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45961.904844328703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45961.904844328703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45961.904844328703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45961.904844328703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45961.904844328703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45961.904844328703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45961.904844328703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45961.904844328703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45961.904844328703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45961.904844328703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45961.904844328703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45961.904844328703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45961.904844328703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45961.904844328703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45961.904844328703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45961.904844328703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45961.904844328703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45961.904844328703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45961.904844328703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45961.904844328703</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45961.904844328703</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45961.904844328703</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45961.904844328703</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45961.904844328703</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45961.904844328703</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45961.904844328703</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45961.904844328703</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45961.904844328703</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45961.904844328703</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45961.904844328703</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45961.904844328703</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45961.904844328703</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45961.904844328703</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45961.904844328703</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45961.904844328703</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45961.904844328703</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45961.904844328703</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45961.904844328703</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45961.904844328703</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45961.904844328703</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45961.904844328703</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45961.904844328703</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45961.904844328703</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45961.904844328703</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45961.904844328703</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45961.904844328703</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45961.904844328703</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45961.904844328703</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45961.904844328703</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45961.904844328703</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45961.904844328703</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45961.904844328703</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45961.904844328703</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45961.904844328703</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45961.904844328703</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45961.904844328703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45961.904844328703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45961.904844328703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45961.904844328703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45961.904844328703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45961.904844328703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45961.904844328703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45961.904844328703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45961.904844328703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45961.904844328703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45961.904844328703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45961.904844328703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45961.904844328703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45961.904844328703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45961.904844328703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45961.904844328703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45961.904844328703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45961.904844328703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45961.904844328703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45961.904844328703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45961.904844328703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45961.904844328703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45961.904844328703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45961.904844328703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45961.904844328703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45961.904844328703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45961.904844328703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45961.904844328703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45961.904844328703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45961.904844328703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45961.904844328703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45961.904844328703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45961.904844328703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45961.904844328703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45961.904844328703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45961.904844328703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45961.904844328703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45961.904844328703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45961.904844328703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45961.904844328703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45961.904844328703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45961.904844328703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45961.904844328703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45961.904844328703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45961.904844328703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45961.904844328703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45961.904844328703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45961.904844328703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45961.904844328703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45961.904844328703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45961.904844328703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45961.904844328703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45961.904844328703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45961.904844328703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45961.904844328703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45961.904844328703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45961.904844328703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45961.904844328703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45961.904844328703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45961.904844328703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45961.904844328703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45961.904844328703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45961.904844328703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45961.904844328703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45961.904844328703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45961.904844328703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45961.904844328703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45961.904844328703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45961.904844328703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45961.904844328703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45961.904844328703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45961.904844328703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45961.904844328703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45961.904844328703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45961.904844328703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45961.904844328703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45961.904844328703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45961.904844328703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45961.904844328703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45961.904844328703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45961.904844328703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45961.904844328703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45961.904844328703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45961.904844328703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45961.904844328703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45961.904844328703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45961.904844328703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45961.904844328703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45961.904844328703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45961.904844328703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45961.904844328703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45961.904844328703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45961.904844328703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45961.904844328703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45961.904844328703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45961.904844328703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45961.904844328703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45961.904844328703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45961.904844328703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45961.904844328703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45961.904844328703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45961.904844328703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45961.904844328703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45961.904844328703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45961.904844328703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45961.904844328703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45961.904844328703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45961.904844328703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45961.904844328703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45961.904844328703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45961.904844328703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45961.904844328703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45961.904844328703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45961.904844328703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45961.904844328703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45961.904844328703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45961.904844328703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45961.904844328703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45961.904844328703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45961.904844328703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45961.904844328703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45961.904844328703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45961.904844328703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45961.904844328703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45961.904844328703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45961.904844328703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45961.904844328703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45961.904844328703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45961.904844328703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45961.904844328703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45961.904844328703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45961.904844328703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45961.904844328703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45961.904844328703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45961.904844328703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45961.904844328703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45961.904844328703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45961.904844328703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45961.904844328703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45961.904844328703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45961.904844328703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45961.904844328703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45961.904844328703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45961.904844328703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45961.904844328703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45961.904844328703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45961.904844328703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45961.904844328703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45961.904844328703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45961.904844328703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45961.904844328703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45961.904844328703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45961.904844328703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45961.904844328703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45961.904844328703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45961.904844328703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45961.904844328703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45961.904844328703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45961.904844328703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45961.904844328703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45961.904844328703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45961.904844328703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45961.904844328703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45961.904844328703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45961.904844328703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45961.904844328703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45961.904844328703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45961.904844328703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45961.904844328703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45961.904844328703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45961.904844328703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45961.904844328703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45961.904844328703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45961.904844328703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45961.904844328703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45961.904844328703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45961.904844328703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45961.904844328703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45961.904844328703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45961.904844328703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45961.904844328703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45961.904844328703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45961.904844328703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45961.904844328703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45961.904844328703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45961.904844328703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45961.904844328703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45961.904844328703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45961.904844328703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45961.904844328703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45961.904844328703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45961.904844328703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45961.904844328703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45961.904844328703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45961.904844328703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45961.904844328703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45961.904844328703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45961.904844328703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45961.904844328703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45961.904844328703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45961.904844328703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45961.904844328703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45961.904844328703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45961.904844328703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45961.904844328703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45961.904844328703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45961.904844328703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45961.904844328703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45961.904844328703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45961.904844328703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45961.904844328703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45961.904844328703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45961.904844328703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45961.904844328703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45961.904844328703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45961.904844328703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45961.904844328703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45961.904844328703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45961.904844328703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45961.904844328703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45961.904844328703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45961.904844328703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45961.904844328703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45961.904844328703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45961.904844328703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45961.904844328703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45961.904844328703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45961.904844328703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45961.904844328703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45961.904844328703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45961.904844328703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45961.904844328703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45961.904844328703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45961.904844328703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45961.904844328703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45961.904844328703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45961.904844328703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45961.904844328703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45961.904844328703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45961.904844328703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45961.904844328703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45961.904844328703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45961.904844328703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45961.904844328703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45961.904844328703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45961.904844328703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45961.904844328703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45961.904844328703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45961.904844328703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45961.904844328703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45961.904844328703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45961.904844328703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45961.904844328703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45961.904844328703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45961.904844328703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45961.904844328703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45961.904844328703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45961.904844328703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45961.904844328703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45961.904844328703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45961.904844328703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45961.904844328703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45961.904844328703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45961.904844328703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45961.904844328703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45961.904844328703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45961.904844328703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45961.904844328703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45961.904844328703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45961.904844328703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45961.904844328703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45961.904844328703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45961.904844328703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45961.904844328703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45961.904844328703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45961.904844328703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45961.904844328703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45961.904844328703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45961.904844328703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45961.904844328703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45961.904844328703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45961.904844328703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45961.904844328703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45961.904844328703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45961.904844328703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45961.904844328703</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6"/>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45961.904844097226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45961.904844097226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45961.904844097226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45961.904844097226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45961.904844097226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45961.904844097226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45961.904844097226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45961.904844097226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45961.904844097226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45961.904844097226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45961.904844097226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45961.904844097226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45961.904844097226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45961.904844097226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45961.904844097226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45961.904844097226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45961.904844097226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45961.904844097226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45961.904844097226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45961.904844097226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45961.904844097226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45961.904844097226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45961.904844097226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45961.904844097226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45961.904844097226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45961.904844097226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45961.904844097226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45961.904844097226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45961.904844097226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45961.904844097226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45961.904844097226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45961.904844097226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45961.904844097226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45961.904844097226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45961.904844097226</v>
      </c>
      <c r="H36" s="107"/>
      <c r="I36" s="103" t="str">
        <f>IFERROR(VLOOKUP(D36,DB!A:F,6,0),"")</f>
        <v/>
      </c>
      <c r="J36" s="102" t="str">
        <f>IFERROR(VLOOKUP(D36,DB!A:G,7,0),"")</f>
        <v/>
      </c>
      <c r="K36" s="108"/>
      <c r="L36" s="109" t="str">
        <f>IFERROR(VLOOKUP(D36,DB!A:I,9,0),"")</f>
        <v/>
      </c>
    </row>
  </sheetData>
  <dataValidations count="2">
    <dataValidation allowBlank="1" showInputMessage="1" showErrorMessage="1" sqref="E1" xr:uid="{380493DB-286A-4683-AF55-C78F04945A49}"/>
    <dataValidation type="list" allowBlank="1" showInputMessage="1" showErrorMessage="1" sqref="E2:E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2025-10-31T18:45:02Z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