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02" documentId="120_S{2AC9BD13-BADA-5192-A53E-5A8FF88502F6}" xr6:coauthVersionLast="47" xr6:coauthVersionMax="47" xr10:uidLastSave="{E62343AE-1A3A-4BDF-A8A5-C896EF71D618}"/>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<sst xmlns="http://schemas.openxmlformats.org/spreadsheetml/2006/main" count="180282" uniqueCount="39125">
  <si>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</si>
  <si>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</si>
  <si>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</si>
  <si>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</si>
  <si>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</si>
  <si>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</si>
  <si>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</si>
  <si>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</si>
  <si>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</si>
  <si>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</si>
  <si>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</si>
  <si>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</si>
  <si>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</si>
  <si>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</si>
  <si>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</si>
  <si>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</si>
  <si>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</si>
  <si>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</si>
  <si>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</si>
  <si>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</si>
  <si>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</si>
  <si>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</si>
  <si>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</si>
  <si>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</si>
  <si>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</si>
  <si>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</si>
  <si>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</si>
  <si>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</si>
  <si>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</si>
  <si>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</si>
  <si>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</si>
  <si>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</si>
  <si>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</si>
  <si>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</si>
  <si>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</si>
  <si>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</si>
  <si>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</si>
  <si>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</si>
  <si>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</si>
  <si>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</si>
  <si>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</si>
  <si>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</si>
  <si>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</si>
  <si>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</si>
  <si>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</si>
  <si>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</si>
  <si>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</si>
  <si>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</si>
  <si>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</si>
  <si>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</si>
  <si>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</si>
  <si>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</si>
  <si>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</si>
  <si>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</si>
  <si>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</si>
  <si>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</si>
  <si>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</si>
  <si>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</si>
  <si>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</si>
  <si>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</si>
  <si>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</si>
  <si>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</si>
  <si>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</si>
  <si>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</si>
  <si>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</si>
  <si>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</si>
  <si>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</si>
  <si>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</si>
  <si>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</si>
  <si>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</si>
  <si>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</si>
  <si>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</si>
  <si>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</si>
  <si>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</si>
  <si>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</si>
  <si>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</si>
  <si>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</si>
  <si>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</si>
  <si>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</si>
  <si>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</si>
  <si>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</si>
  <si>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</si>
  <si>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</si>
  <si>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</si>
  <si>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</si>
  <si>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</si>
  <si>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</si>
  <si>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</si>
  <si>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</si>
  <si>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</si>
  <si>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</si>
  <si>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</si>
  <si>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</si>
  <si>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</si>
  <si>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</si>
  <si>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</si>
  <si>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</si>
  <si>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</si>
  <si>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</si>
  <si>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</si>
  <si>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</si>
  <si>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</si>
  <si>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</si>
  <si>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</si>
  <si>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</si>
  <si>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</si>
  <si>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</si>
  <si>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</si>
  <si>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</si>
  <si>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</si>
  <si>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</si>
  <si>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</si>
  <si>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</si>
  <si>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</si>
  <si>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</si>
  <si>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</si>
  <si>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</si>
  <si>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</si>
  <si>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</si>
  <si>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</si>
  <si>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</si>
  <si>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</si>
  <si>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</si>
  <si>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</si>
  <si>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</si>
  <si>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</si>
  <si>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</si>
  <si>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</si>
  <si>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</si>
  <si>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</si>
  <si>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</si>
  <si>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</si>
  <si>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</si>
  <si>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</si>
  <si>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</si>
  <si>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</si>
  <si>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</si>
  <si>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</si>
  <si>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</si>
  <si>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</si>
  <si>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</si>
  <si>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</si>
  <si>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</si>
  <si>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</si>
  <si>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</si>
  <si>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</si>
  <si>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</si>
  <si>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</si>
  <si>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</si>
  <si>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</si>
  <si>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</si>
  <si>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</si>
  <si>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</si>
  <si>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</si>
  <si>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</si>
  <si>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</si>
  <si>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</si>
  <si>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</si>
  <si>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</si>
  <si>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</si>
  <si>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</si>
  <si>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</si>
  <si>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</si>
  <si>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</si>
  <si>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</si>
  <si>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</si>
  <si>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</si>
  <si>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</si>
  <si>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</si>
  <si>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</si>
  <si>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</si>
  <si>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</si>
  <si>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</si>
  <si>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</si>
  <si>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</si>
  <si>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</si>
  <si>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</si>
  <si>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</si>
  <si>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</si>
  <si>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</si>
  <si>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</si>
  <si>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</si>
  <si>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</si>
  <si>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</si>
  <si>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</si>
  <si>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</si>
  <si>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</si>
  <si>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</si>
  <si>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</si>
  <si>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</si>
  <si>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</si>
  <si>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</si>
  <si>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</si>
  <si>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</si>
  <si>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</si>
  <si>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</si>
  <si>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</si>
  <si>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</si>
  <si>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</si>
  <si>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</si>
  <si>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</si>
  <si>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</si>
  <si>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</si>
  <si>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</si>
  <si>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</si>
  <si>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</si>
  <si>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</si>
  <si>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</si>
  <si>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</si>
  <si>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</si>
  <si>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</si>
  <si>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</si>
  <si>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</si>
  <si>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</si>
  <si>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</si>
  <si>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</si>
  <si>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</si>
  <si>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</si>
  <si>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</si>
  <si>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</si>
  <si>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</si>
  <si>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</si>
  <si>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</si>
  <si>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</si>
  <si>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</si>
  <si>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</si>
  <si>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</si>
  <si>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</si>
  <si>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</si>
  <si>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</si>
  <si>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</si>
  <si>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</si>
  <si>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</si>
  <si>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</si>
  <si>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</si>
  <si>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</si>
  <si>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</si>
  <si>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</si>
  <si>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</si>
  <si>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</si>
  <si>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</si>
  <si>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</si>
  <si>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</si>
  <si>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</si>
  <si>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</si>
  <si>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</si>
  <si>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</si>
  <si>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</si>
  <si>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</si>
  <si>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</si>
  <si>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</si>
  <si>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</si>
  <si>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</si>
  <si>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</si>
  <si>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</si>
  <si>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</si>
  <si>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</si>
  <si>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</si>
  <si>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</si>
  <si>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</si>
  <si>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</si>
  <si>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</si>
  <si>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</si>
  <si>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</si>
  <si>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</si>
  <si>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</si>
  <si>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</si>
  <si>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</si>
  <si>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</si>
  <si>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</si>
  <si>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</si>
  <si>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</si>
  <si>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</si>
  <si>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</si>
  <si>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</si>
  <si>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</si>
  <si>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</si>
  <si>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</si>
  <si>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</si>
  <si>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</si>
  <si>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</si>
  <si>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</si>
  <si>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</si>
  <si>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</si>
  <si>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</si>
  <si>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</si>
  <si>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</si>
  <si>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</si>
  <si>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</si>
  <si>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</si>
  <si>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</si>
  <si>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</si>
  <si>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</si>
  <si>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</si>
  <si>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</si>
  <si>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</si>
  <si>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</si>
  <si>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</si>
  <si>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</si>
  <si>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</si>
  <si>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</si>
  <si>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</si>
  <si>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</si>
  <si>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</si>
  <si>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</si>
  <si>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</si>
  <si>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</si>
  <si>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</si>
  <si>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</si>
  <si>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</si>
  <si>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</si>
  <si>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</si>
  <si>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</si>
  <si>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</si>
  <si>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</si>
  <si>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</si>
  <si>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</si>
  <si>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</si>
  <si>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</si>
  <si>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</si>
  <si>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</si>
  <si>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</si>
  <si>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</si>
  <si>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</si>
  <si>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</si>
  <si>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</si>
  <si>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</si>
  <si>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</si>
  <si>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</si>
  <si>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</si>
  <si>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</si>
  <si>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</si>
  <si>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</si>
  <si>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</si>
  <si>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</si>
  <si>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</si>
  <si>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</si>
  <si>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</si>
  <si>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</si>
  <si>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</si>
  <si>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</si>
  <si>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</si>
  <si>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</si>
  <si>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</si>
  <si>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</si>
  <si>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</si>
  <si>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</si>
  <si>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</si>
  <si>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</si>
  <si>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</si>
  <si>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</si>
  <si>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</si>
  <si>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</si>
  <si>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</si>
  <si>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</si>
  <si>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</si>
  <si>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</si>
  <si>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</si>
  <si>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</si>
  <si>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</si>
  <si>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</si>
  <si>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</si>
  <si>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</si>
  <si>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</si>
  <si>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</si>
  <si>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</si>
  <si>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</si>
  <si>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</si>
  <si>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</si>
  <si>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</si>
  <si>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</si>
  <si>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</si>
  <si>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</si>
  <si>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</si>
  <si>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</si>
  <si>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</si>
  <si>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</si>
  <si>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</si>
  <si>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</si>
  <si>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</si>
  <si>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</si>
  <si>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</si>
  <si>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</si>
  <si>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</si>
  <si>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</si>
  <si>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</si>
  <si>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</si>
  <si>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</si>
  <si>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</si>
  <si>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</si>
  <si>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</si>
  <si>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</si>
  <si>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</si>
  <si>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</si>
  <si>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</si>
  <si>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</si>
  <si>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</si>
  <si>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</si>
  <si>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</si>
  <si>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</si>
  <si>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</si>
  <si>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</si>
  <si>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</si>
  <si>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</si>
  <si>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</si>
  <si>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</si>
  <si>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</si>
  <si>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</si>
  <si>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</si>
  <si>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</si>
  <si>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</si>
  <si>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</si>
  <si>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</si>
  <si>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</si>
  <si>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</si>
  <si>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</si>
  <si>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</si>
  <si>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</si>
  <si>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</si>
  <si>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</si>
  <si>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</si>
  <si>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</si>
  <si>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</si>
  <si>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</si>
  <si>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</si>
  <si>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</si>
  <si>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</si>
  <si>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</si>
  <si>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</si>
  <si>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</si>
  <si>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</si>
  <si>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</si>
  <si>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</si>
  <si>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</si>
  <si>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</si>
  <si>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</si>
  <si>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</si>
  <si>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</si>
  <si>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</si>
  <si>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</si>
  <si>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</si>
  <si>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</si>
  <si>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</si>
  <si>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</si>
  <si>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</si>
  <si>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</si>
  <si>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</si>
  <si>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</si>
  <si>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</si>
  <si>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</si>
  <si>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</si>
  <si>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</si>
  <si>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</si>
  <si>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</si>
  <si>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</si>
  <si>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</si>
  <si>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</si>
  <si>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</si>
  <si>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</si>
  <si>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</si>
  <si>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</si>
  <si>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</si>
  <si>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</si>
  <si>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</si>
  <si>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</si>
  <si>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</si>
  <si>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</si>
  <si>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</si>
  <si>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</si>
  <si>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</si>
  <si>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</si>
  <si>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</si>
  <si>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</si>
  <si>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</si>
  <si>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</si>
  <si>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</si>
  <si>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</si>
  <si>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</si>
  <si>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</si>
  <si>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</si>
  <si>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</si>
  <si>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</si>
  <si>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</si>
  <si>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</si>
  <si>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</si>
  <si>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</si>
  <si>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</si>
  <si>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</si>
  <si>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</si>
  <si>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</si>
  <si>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</si>
  <si>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</si>
  <si>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</si>
  <si>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</si>
  <si>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</si>
  <si>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</si>
  <si>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</si>
  <si>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</si>
  <si>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</si>
  <si>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</si>
  <si>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</si>
  <si>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</si>
  <si>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</si>
  <si>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</si>
  <si>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</si>
  <si>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</si>
  <si>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</si>
  <si>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</si>
  <si>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</si>
  <si>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</si>
  <si>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</si>
  <si>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</si>
  <si>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</si>
  <si>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</si>
  <si>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</si>
  <si>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</si>
  <si>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</si>
  <si>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</si>
  <si>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</si>
  <si>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</si>
  <si>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</si>
  <si>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</si>
  <si>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</si>
  <si>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</si>
  <si>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</si>
  <si>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</si>
  <si>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</si>
  <si>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</si>
  <si>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</si>
  <si>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</si>
  <si>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</si>
  <si>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</si>
  <si>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</si>
  <si>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</si>
  <si>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</si>
  <si>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</si>
  <si>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</si>
  <si>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</si>
  <si>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</si>
  <si>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</si>
  <si>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</si>
  <si>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</si>
  <si>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</si>
  <si>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</si>
  <si>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</si>
  <si>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</si>
  <si>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</si>
  <si>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</si>
  <si>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</si>
  <si>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</si>
  <si>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</si>
  <si>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</si>
  <si>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</si>
  <si>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</si>
  <si>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</si>
  <si>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</si>
  <si>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</si>
  <si>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</si>
  <si>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</si>
  <si>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</si>
  <si>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</si>
  <si>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</si>
  <si>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</si>
  <si>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</si>
  <si>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</si>
  <si>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</si>
  <si>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</si>
  <si>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</si>
  <si>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</si>
  <si>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</si>
  <si>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</si>
  <si>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</si>
  <si>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</si>
  <si>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</si>
  <si>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</si>
  <si>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</si>
  <si>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</si>
  <si>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</si>
  <si>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</si>
  <si>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</si>
  <si>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</si>
  <si>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</si>
  <si>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</si>
  <si>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</si>
  <si>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</si>
  <si>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</si>
  <si>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</si>
  <si>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</si>
  <si>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</si>
  <si>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</si>
  <si>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</si>
  <si>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</si>
  <si>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</si>
  <si>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</si>
  <si>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</si>
  <si>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</si>
  <si>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</si>
  <si>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</si>
  <si>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</si>
  <si>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</si>
  <si>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</si>
  <si>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</si>
  <si>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</si>
  <si>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</si>
  <si>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</si>
  <si>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</si>
  <si>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</si>
  <si>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</si>
  <si>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</si>
  <si>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</si>
  <si>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</si>
  <si>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</si>
  <si>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</si>
  <si>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</si>
  <si>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</si>
  <si>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</si>
  <si>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</si>
  <si>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</si>
  <si>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</si>
  <si>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</si>
  <si>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</si>
  <si>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</si>
  <si>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</si>
  <si>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</si>
  <si>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</si>
  <si>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</si>
  <si>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</si>
  <si>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</si>
  <si>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</si>
  <si>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</si>
  <si>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</si>
  <si>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</si>
  <si>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</si>
  <si>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</si>
  <si>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</si>
  <si>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</si>
  <si>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</si>
  <si>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</si>
  <si>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</si>
  <si>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</si>
  <si>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</si>
  <si>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</si>
  <si>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</si>
  <si>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</si>
  <si>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</si>
  <si>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</si>
  <si>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</si>
  <si>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</si>
  <si>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</si>
  <si>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</si>
  <si>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</si>
  <si>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</si>
  <si>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</si>
  <si>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</si>
  <si>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</si>
  <si>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</si>
  <si>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</si>
  <si>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</si>
  <si>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</si>
  <si>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</si>
  <si>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</si>
  <si>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</si>
  <si>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</si>
  <si>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</si>
  <si>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</si>
  <si>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</si>
  <si>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</si>
  <si>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</si>
  <si>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</si>
  <si>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</si>
  <si>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</si>
  <si>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</si>
  <si>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</si>
  <si>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</si>
  <si>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</si>
  <si>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</si>
  <si>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</si>
  <si>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</si>
  <si>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</si>
  <si>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</si>
  <si>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</si>
  <si>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</si>
  <si>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</si>
  <si>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</si>
  <si>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</si>
  <si>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</si>
  <si>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</si>
  <si>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</si>
  <si>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</si>
  <si>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</si>
  <si>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</si>
  <si>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</si>
  <si>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</si>
  <si>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</si>
  <si>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</si>
  <si>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</si>
  <si>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</si>
  <si>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</si>
  <si>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</si>
  <si>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</si>
  <si>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</si>
  <si>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</si>
  <si>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</si>
  <si>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</si>
  <si>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</si>
  <si>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</si>
  <si>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</si>
  <si>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</si>
  <si>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</si>
  <si>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</si>
  <si>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</si>
  <si>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</si>
  <si>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</si>
  <si>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</si>
  <si>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</si>
  <si>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</si>
  <si>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</si>
  <si>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</si>
  <si>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</si>
  <si>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</si>
  <si>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</si>
  <si>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</si>
  <si>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</si>
  <si>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</si>
  <si>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</si>
  <si>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</si>
  <si>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</si>
  <si>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</si>
  <si>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</si>
  <si>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</si>
  <si>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</si>
  <si>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</si>
  <si>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</si>
  <si>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</si>
  <si>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</si>
  <si>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</si>
  <si>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</si>
  <si>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</si>
  <si>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</si>
  <si>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</si>
  <si>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</si>
  <si>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</si>
  <si>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</si>
  <si>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</si>
  <si>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</si>
  <si>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</si>
  <si>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</si>
  <si>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</si>
  <si>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</si>
  <si>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</si>
  <si>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</si>
  <si>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</si>
  <si>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</si>
  <si>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</si>
  <si>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</si>
  <si>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</si>
  <si>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</si>
  <si>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</si>
  <si>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</si>
  <si>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</si>
  <si>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</si>
  <si>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</si>
  <si>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</si>
  <si>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</si>
  <si>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</si>
  <si>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</si>
  <si>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</si>
  <si>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</si>
  <si>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</si>
  <si>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</si>
  <si>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</si>
  <si>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</si>
  <si>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</si>
  <si>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</si>
  <si>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</si>
  <si>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</si>
  <si>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</si>
  <si>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</si>
  <si>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</si>
  <si>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</si>
  <si>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</si>
  <si>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</si>
  <si>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</si>
  <si>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</si>
  <si>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</si>
  <si>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</si>
  <si>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</si>
  <si>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</si>
  <si>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</si>
  <si>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</si>
  <si>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</si>
  <si>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</si>
  <si>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</si>
  <si>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</si>
  <si>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</si>
  <si>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</si>
  <si>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</si>
  <si>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</si>
  <si>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</si>
  <si>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</si>
  <si>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</si>
  <si>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</si>
  <si>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</si>
  <si>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</si>
  <si>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</si>
  <si>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</si>
  <si>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</si>
  <si>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</si>
  <si>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</si>
  <si>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</si>
  <si>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</si>
  <si>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</si>
  <si>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</si>
  <si>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</si>
  <si>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</si>
  <si>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</si>
  <si>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</si>
  <si>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</si>
  <si>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</si>
  <si>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</si>
  <si>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</si>
  <si>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</si>
  <si>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</si>
  <si>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</si>
  <si>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</si>
  <si>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</si>
  <si>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</si>
  <si>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</si>
  <si>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</si>
  <si>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</si>
  <si>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</si>
  <si>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</si>
  <si>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</si>
  <si>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</si>
  <si>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</si>
  <si>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</si>
  <si>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</si>
  <si>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</si>
  <si>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</si>
  <si>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</si>
  <si>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</si>
  <si>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</si>
  <si>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</si>
  <si>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</si>
  <si>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</si>
  <si>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</si>
  <si>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</si>
  <si>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</si>
  <si>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</si>
  <si>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</si>
  <si>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</si>
  <si>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</si>
  <si>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</si>
  <si>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</si>
  <si>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</si>
  <si>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</si>
  <si>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</si>
  <si>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</si>
  <si>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</si>
  <si>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</si>
  <si>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</si>
  <si>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</si>
  <si>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</si>
  <si>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</si>
  <si>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</si>
  <si>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</si>
  <si>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</si>
  <si>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</si>
  <si>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</si>
  <si>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</si>
  <si>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</si>
  <si>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</si>
  <si>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</si>
  <si>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</si>
  <si>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</si>
  <si>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</si>
  <si>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</si>
  <si>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</si>
  <si>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</si>
  <si>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</si>
  <si>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</si>
  <si>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</si>
  <si>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</si>
  <si>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</si>
  <si>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</si>
  <si>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</si>
  <si>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</si>
  <si>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</si>
  <si>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</si>
  <si>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</si>
  <si>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</si>
  <si>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</si>
  <si>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</si>
  <si>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</si>
  <si>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</si>
  <si>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</si>
  <si>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</si>
  <si>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</si>
  <si>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</si>
  <si>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</si>
  <si>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</si>
  <si>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</si>
  <si>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</si>
  <si>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</si>
  <si>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</si>
  <si>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</si>
  <si>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</si>
  <si>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</si>
  <si>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</si>
  <si>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</si>
  <si>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</si>
  <si>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</si>
  <si>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</si>
  <si>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</si>
  <si>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</si>
  <si>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</si>
  <si>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</si>
  <si>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</si>
  <si>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</si>
  <si>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</si>
  <si>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</si>
  <si>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</si>
  <si>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</si>
  <si>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</si>
  <si>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</si>
  <si>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</si>
  <si>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</si>
  <si>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</si>
  <si>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</si>
  <si>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</si>
  <si>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</si>
  <si>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</si>
  <si>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</si>
  <si>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</si>
  <si>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</si>
  <si>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</si>
  <si>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</si>
  <si>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</si>
  <si>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</si>
  <si>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</si>
  <si>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</si>
  <si>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</si>
  <si>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</si>
  <si>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</si>
  <si>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</si>
  <si>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</si>
  <si>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</si>
  <si>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</si>
  <si>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</si>
  <si>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</si>
  <si>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</si>
  <si>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</si>
  <si>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</si>
  <si>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</si>
  <si>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</si>
  <si>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</si>
  <si>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</si>
  <si>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</si>
  <si>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</si>
  <si>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</si>
  <si>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</si>
  <si>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</si>
  <si>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</si>
  <si>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</si>
  <si>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</si>
  <si>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</si>
  <si>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</si>
  <si>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</si>
  <si>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</si>
  <si>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</si>
  <si>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</si>
  <si>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</si>
  <si>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</si>
  <si>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</si>
  <si>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</si>
  <si>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</si>
  <si>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</si>
  <si>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</si>
  <si>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</si>
  <si>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</si>
  <si>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</si>
  <si>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</si>
  <si>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</si>
  <si>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</si>
  <si>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</si>
  <si>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</si>
  <si>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</si>
  <si>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</si>
  <si>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</si>
  <si>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</si>
  <si>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</si>
  <si>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</si>
  <si>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</si>
  <si>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</si>
  <si>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</si>
  <si>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</si>
  <si>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</si>
  <si>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</si>
  <si>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</si>
  <si>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</si>
  <si>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</si>
  <si>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</si>
  <si>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</si>
  <si>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</si>
  <si>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</si>
  <si>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</si>
  <si>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</si>
  <si>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</si>
  <si>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</si>
  <si>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</si>
  <si>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</si>
  <si>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</si>
  <si>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</si>
  <si>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</si>
  <si>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</si>
  <si>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</si>
  <si>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</si>
  <si>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</si>
  <si>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</si>
  <si>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</si>
  <si>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</si>
  <si>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</si>
  <si>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</si>
  <si>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</si>
  <si>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</si>
  <si>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</si>
  <si>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</si>
  <si>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</si>
  <si>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</si>
  <si>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</si>
  <si>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</si>
  <si>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</si>
  <si>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</si>
  <si>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</si>
  <si>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</si>
  <si>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</si>
  <si>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</si>
  <si>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</si>
  <si>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</si>
  <si>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</si>
  <si>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</si>
  <si>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</si>
  <si>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</si>
  <si>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</si>
  <si>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</si>
  <si>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</si>
  <si>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</si>
  <si>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</si>
  <si>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</si>
  <si>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</si>
  <si>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</si>
  <si>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</si>
  <si>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</si>
  <si>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</si>
  <si>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</si>
  <si>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</si>
  <si>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</si>
  <si>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</si>
  <si>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</si>
  <si>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</si>
  <si>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</si>
  <si>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</si>
  <si>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</si>
  <si>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</si>
  <si>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</si>
  <si>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</si>
  <si>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</si>
  <si>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</si>
  <si>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</si>
  <si>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</si>
  <si>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</si>
  <si>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</si>
  <si>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</si>
  <si>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</si>
  <si>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</si>
  <si>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</si>
  <si>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</si>
  <si>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</si>
  <si>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</si>
  <si>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</si>
  <si>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</si>
  <si>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</si>
  <si>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</si>
  <si>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</si>
  <si>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</si>
  <si>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</si>
  <si>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</si>
  <si>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</si>
  <si>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</si>
  <si>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</si>
  <si>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</si>
  <si>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</si>
  <si>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</si>
  <si>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</si>
  <si>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</si>
  <si>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</si>
  <si>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</si>
  <si>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</si>
  <si>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</si>
  <si>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</si>
  <si>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</si>
  <si>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</si>
  <si>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</si>
  <si>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</si>
  <si>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</si>
  <si>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</si>
  <si>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</si>
  <si>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</si>
  <si>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</si>
  <si>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</si>
  <si>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</si>
  <si>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</si>
  <si>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</si>
  <si>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</si>
  <si>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</si>
  <si>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</si>
  <si>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</si>
  <si>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</si>
  <si>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</si>
  <si>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</si>
  <si>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</si>
  <si>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</si>
  <si>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</si>
  <si>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</si>
  <si>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</si>
  <si>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</si>
  <si>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</si>
  <si>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</si>
  <si>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</si>
  <si>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</si>
  <si>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</si>
  <si>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</si>
  <si>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</si>
  <si>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</si>
  <si>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</si>
  <si>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</si>
  <si>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</si>
  <si>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</si>
  <si>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</si>
  <si>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</si>
  <si>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</si>
  <si>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</si>
  <si>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</si>
  <si>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</si>
  <si>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</si>
  <si>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</si>
  <si>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</si>
  <si>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</si>
  <si>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</si>
  <si>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</si>
  <si>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</si>
  <si>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</si>
  <si>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</si>
  <si>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</si>
  <si>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</si>
  <si>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</si>
  <si>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</si>
  <si>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</si>
  <si>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</si>
  <si>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</si>
  <si>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</si>
  <si>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</si>
  <si>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</si>
  <si>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</si>
  <si>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</si>
  <si>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</si>
  <si>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</si>
  <si>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</si>
  <si>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</si>
  <si>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</si>
  <si>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</si>
  <si>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</si>
  <si>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</si>
  <si>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</si>
  <si>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</si>
  <si>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</si>
  <si>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</si>
  <si>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</si>
  <si>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</si>
  <si>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</si>
  <si>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</si>
  <si>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</si>
  <si>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</si>
  <si>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</si>
  <si>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</si>
  <si>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</si>
  <si>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</si>
  <si>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</si>
  <si>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</si>
  <si>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</si>
  <si>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</si>
  <si>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</si>
  <si>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</si>
  <si>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</si>
  <si>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</si>
  <si>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</si>
  <si>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</si>
  <si>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</si>
  <si>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</si>
  <si>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</si>
  <si>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</si>
  <si>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</si>
  <si>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</si>
  <si>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</si>
  <si>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</si>
  <si>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</si>
  <si>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</si>
  <si>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</si>
  <si>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</si>
  <si>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</si>
  <si>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</si>
  <si>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</si>
  <si>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</si>
  <si>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</si>
  <si>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</si>
  <si>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</si>
  <si>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</si>
  <si>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</si>
  <si>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</si>
  <si>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</si>
  <si>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</si>
  <si>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</si>
  <si>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</si>
  <si>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</si>
  <si>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</si>
  <si>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</si>
  <si>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</si>
  <si>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</si>
  <si>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</si>
  <si>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</si>
  <si>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</si>
  <si>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</si>
  <si>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</si>
  <si>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</si>
  <si>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</si>
  <si>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</si>
  <si>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</si>
  <si>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</si>
  <si>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</si>
  <si>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</si>
  <si>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</si>
  <si>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</si>
  <si>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</si>
  <si>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</si>
  <si>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</si>
  <si>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</si>
  <si>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</si>
  <si>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</si>
  <si>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</si>
  <si>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</si>
  <si>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</si>
  <si>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</si>
  <si>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</si>
  <si>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</si>
  <si>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</si>
  <si>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</si>
  <si>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</si>
  <si>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</si>
  <si>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</si>
  <si>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</si>
  <si>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</si>
  <si>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</si>
  <si>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</si>
  <si>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</si>
  <si>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</si>
  <si>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</si>
  <si>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</si>
  <si>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</si>
  <si>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</si>
  <si>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</si>
  <si>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</si>
  <si>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</si>
  <si>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</si>
  <si>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</si>
  <si>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</si>
  <si>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</si>
  <si>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</si>
  <si>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</si>
  <si>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</si>
  <si>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</si>
  <si>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</si>
  <si>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</si>
  <si>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</si>
  <si>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</si>
  <si>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</si>
  <si>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</si>
  <si>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</si>
  <si>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</si>
  <si>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</si>
  <si>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</si>
  <si>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</si>
  <si>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</si>
  <si>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</si>
  <si>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</si>
  <si>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</si>
  <si>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</si>
  <si>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</si>
  <si>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</si>
  <si>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</si>
  <si>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</si>
  <si>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</si>
  <si>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</si>
  <si>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</si>
  <si>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</si>
  <si>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</si>
  <si>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</si>
  <si>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</si>
  <si>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</si>
  <si>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</si>
  <si>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</si>
  <si>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</si>
  <si>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</si>
  <si>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</si>
  <si>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</si>
  <si>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</si>
  <si>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</si>
  <si>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</si>
  <si>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</si>
  <si>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</si>
  <si>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</si>
  <si>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</si>
  <si>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</si>
  <si>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</si>
  <si>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</si>
  <si>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</si>
  <si>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</si>
  <si>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</si>
  <si>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</si>
  <si>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</si>
  <si>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</si>
  <si>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</si>
  <si>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</si>
  <si>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</si>
  <si>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</si>
  <si>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</si>
  <si>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</si>
  <si>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</si>
  <si>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</si>
  <si>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</si>
  <si>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</si>
  <si>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</si>
  <si>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</si>
  <si>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</si>
  <si>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</si>
  <si>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</si>
  <si>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</si>
  <si>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</si>
  <si>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</si>
  <si>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</si>
  <si>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</si>
  <si>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</si>
  <si>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</si>
  <si>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</si>
  <si>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</si>
  <si>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</si>
  <si>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</si>
  <si>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</si>
  <si>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</si>
  <si>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</si>
  <si>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</si>
  <si>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</si>
  <si>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</si>
  <si>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</si>
  <si>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</si>
  <si>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</si>
  <si>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</si>
  <si>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</si>
  <si>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</si>
  <si>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</si>
  <si>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</si>
  <si>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</si>
  <si>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</si>
  <si>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</si>
  <si>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</si>
  <si>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</si>
  <si>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</si>
  <si>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</si>
  <si>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</si>
  <si>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</si>
  <si>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</si>
  <si>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</si>
  <si>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</si>
  <si>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</si>
  <si>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</si>
  <si>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</si>
  <si>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</si>
  <si>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</si>
  <si>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</si>
  <si>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</si>
  <si>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</si>
  <si>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</si>
  <si>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</si>
  <si>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</si>
  <si>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</si>
  <si>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</si>
  <si>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</si>
  <si>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</si>
  <si>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</si>
  <si>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</si>
  <si>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</si>
  <si>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</si>
  <si>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</si>
  <si>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</si>
  <si>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</si>
  <si>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</si>
  <si>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</si>
  <si>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</si>
  <si>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</si>
  <si>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</si>
  <si>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</si>
  <si>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</si>
  <si>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</si>
  <si>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</si>
  <si>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</si>
  <si>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</si>
  <si>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</si>
  <si>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</si>
  <si>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</si>
  <si>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</si>
  <si>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</si>
  <si>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</si>
  <si>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</si>
  <si>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</si>
  <si>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</si>
  <si>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</si>
  <si>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</si>
  <si>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</si>
  <si>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</si>
  <si>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</si>
  <si>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</si>
  <si>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</si>
  <si>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</si>
  <si>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</si>
  <si>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</si>
  <si>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</si>
  <si>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</si>
  <si>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</si>
  <si>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</si>
  <si>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</si>
  <si>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</si>
  <si>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</si>
  <si>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</si>
  <si>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</si>
  <si>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</si>
  <si>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</si>
  <si>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</si>
  <si>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</si>
  <si>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</si>
  <si>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</si>
  <si>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</si>
  <si>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</si>
  <si>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</si>
  <si>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</si>
  <si>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</si>
  <si>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</si>
  <si>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</si>
  <si>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</si>
  <si>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</si>
  <si>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</si>
  <si>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</si>
  <si>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</si>
  <si>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</si>
  <si>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</si>
  <si>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</si>
  <si>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</si>
  <si>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</si>
  <si>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</si>
  <si>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</si>
  <si>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</si>
  <si>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</si>
  <si>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</si>
  <si>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</si>
  <si>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</si>
  <si>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</si>
  <si>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</si>
  <si>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</si>
  <si>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</si>
  <si>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</si>
  <si>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</si>
  <si>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</si>
  <si>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</si>
  <si>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</si>
  <si>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</si>
  <si>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</si>
  <si>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</si>
  <si>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</si>
  <si>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</si>
  <si>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</si>
  <si>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</si>
  <si>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</si>
  <si>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</si>
  <si>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</si>
  <si>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</si>
  <si>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</si>
  <si>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</si>
  <si>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</si>
  <si>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</si>
  <si>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</si>
  <si>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</si>
  <si>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</si>
  <si>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</si>
  <si>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</si>
  <si>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</si>
  <si>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</si>
  <si>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</si>
  <si>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</si>
  <si>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</si>
  <si>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</si>
  <si>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</si>
  <si>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</si>
  <si>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</si>
  <si>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</si>
  <si>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</si>
  <si>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</si>
  <si>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</si>
  <si>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</si>
  <si>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</si>
  <si>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</si>
  <si>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</si>
  <si>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</si>
  <si>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</si>
  <si>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</si>
  <si>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</si>
  <si>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</si>
  <si>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</si>
  <si>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</si>
  <si>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</si>
  <si>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</si>
  <si>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</si>
  <si>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</si>
  <si>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</si>
  <si>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</si>
  <si>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</si>
  <si>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</si>
  <si>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</si>
  <si>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</si>
  <si>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</si>
  <si>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</si>
  <si>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</si>
  <si>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</si>
  <si>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</si>
  <si>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</si>
  <si>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</si>
  <si>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</si>
  <si>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</si>
  <si>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</si>
  <si>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</si>
  <si>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</si>
  <si>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</si>
  <si>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</si>
  <si>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</si>
  <si>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</si>
  <si>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</si>
  <si>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</si>
  <si>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</si>
  <si>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</si>
  <si>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</si>
  <si>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</si>
  <si>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</si>
  <si>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</si>
  <si>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</si>
  <si>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</si>
  <si>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</si>
  <si>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</si>
  <si>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</si>
  <si>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</si>
  <si>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</si>
  <si>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</si>
  <si>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</si>
  <si>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</si>
  <si>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</si>
  <si>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</si>
  <si>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</si>
  <si>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</si>
  <si>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</si>
  <si>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</si>
  <si>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</si>
  <si>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</si>
  <si>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</si>
  <si>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</si>
  <si>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</si>
  <si>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</si>
  <si>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</si>
  <si>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</si>
  <si>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</si>
  <si>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</si>
  <si>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</si>
  <si>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</si>
  <si>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</si>
  <si>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</si>
  <si>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</si>
  <si>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</si>
  <si>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</si>
  <si>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</si>
  <si>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</si>
  <si>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</si>
  <si>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</si>
  <si>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</si>
  <si>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</si>
  <si>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</si>
  <si>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</si>
  <si>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</si>
  <si>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</si>
  <si>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</si>
  <si>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</si>
  <si>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</si>
  <si>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</si>
  <si>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</si>
  <si>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</si>
  <si>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</si>
  <si>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</si>
  <si>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</si>
  <si>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</si>
  <si>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</si>
  <si>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</si>
  <si>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</si>
  <si>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</si>
  <si>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</si>
  <si>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</si>
  <si>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</si>
  <si>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</si>
  <si>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</si>
  <si>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</si>
  <si>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</si>
  <si>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</si>
  <si>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</si>
  <si>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</si>
  <si>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</si>
  <si>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</si>
  <si>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</si>
  <si>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</si>
  <si>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</si>
  <si>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</si>
  <si>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</si>
  <si>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</si>
  <si>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</si>
  <si>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</si>
  <si>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</si>
  <si>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</si>
  <si>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</si>
  <si>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</si>
  <si>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</si>
  <si>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</si>
  <si>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</si>
  <si>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</si>
  <si>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</si>
  <si>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</si>
  <si>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</si>
  <si>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</si>
  <si>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</si>
  <si>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</si>
  <si>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</si>
  <si>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</si>
  <si>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</si>
  <si>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</si>
  <si>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</si>
  <si>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</si>
  <si>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</si>
  <si>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</si>
  <si>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</si>
  <si>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</si>
  <si>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</si>
  <si>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</si>
  <si>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</si>
  <si>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</si>
  <si>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</si>
  <si>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</si>
  <si>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</si>
  <si>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</si>
  <si>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</si>
  <si>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</si>
  <si>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</si>
  <si>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</si>
  <si>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</si>
  <si>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</si>
  <si>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</si>
  <si>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</si>
  <si>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</si>
  <si>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</si>
  <si>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</si>
  <si>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</si>
  <si>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</si>
  <si>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</si>
  <si>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</si>
  <si>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</si>
  <si>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</si>
  <si>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</si>
  <si>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</si>
  <si>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</si>
  <si>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</si>
  <si>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</si>
  <si>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</si>
  <si>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</si>
  <si>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</si>
  <si>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</si>
  <si>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</si>
  <si>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</si>
  <si>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</si>
  <si>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</si>
  <si>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</si>
  <si>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</si>
  <si>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</si>
  <si>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</si>
  <si>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</si>
  <si>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</si>
  <si>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</si>
  <si>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</si>
  <si>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</si>
  <si>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</si>
  <si>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</si>
  <si>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</si>
  <si>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</si>
  <si>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</si>
  <si>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</si>
  <si>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</si>
  <si>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</si>
  <si>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</si>
  <si>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</si>
  <si>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</si>
  <si>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</si>
  <si>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</si>
  <si>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</si>
  <si>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</si>
  <si>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</si>
  <si>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</si>
  <si>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</si>
  <si>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</si>
  <si>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</si>
  <si>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</si>
  <si>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</si>
  <si>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</si>
  <si>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</si>
  <si>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</si>
  <si>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</si>
  <si>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</si>
  <si>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</si>
  <si>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</si>
  <si>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</si>
  <si>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</si>
  <si>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</si>
  <si>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</si>
  <si>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</si>
  <si>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</si>
  <si>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</si>
  <si>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</si>
  <si>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</si>
  <si>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</si>
  <si>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</si>
  <si>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</si>
  <si>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</si>
  <si>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</si>
  <si>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</si>
  <si>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</si>
  <si>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</si>
  <si>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</si>
  <si>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</si>
  <si>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</si>
  <si>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</si>
  <si>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</si>
  <si>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</si>
  <si>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</si>
  <si>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</si>
  <si>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</si>
  <si>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</si>
  <si>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</si>
  <si>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</si>
  <si>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</si>
  <si>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</si>
  <si>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</si>
  <si>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</si>
  <si>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</si>
  <si>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</si>
  <si>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</si>
  <si>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</si>
  <si>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</si>
  <si>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</si>
  <si>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</si>
  <si>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</si>
  <si>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</si>
  <si>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</si>
  <si>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</si>
  <si>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</si>
  <si>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</si>
  <si>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</si>
  <si>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</si>
  <si>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</si>
  <si>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</si>
  <si>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</si>
  <si>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</si>
  <si>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</si>
  <si>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</si>
  <si>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</si>
  <si>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</si>
  <si>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</si>
  <si>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</si>
  <si>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</si>
  <si>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</si>
  <si>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</si>
  <si>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</si>
  <si>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</si>
  <si>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</si>
  <si>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</si>
  <si>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</si>
  <si>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</si>
  <si>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</si>
  <si>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</si>
  <si>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</si>
  <si>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</si>
  <si>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</si>
  <si>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</si>
  <si>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</si>
  <si>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</si>
  <si>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</si>
  <si>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</si>
  <si>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</si>
  <si>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</si>
  <si>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</si>
  <si>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</si>
  <si>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</si>
  <si>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</si>
  <si>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</si>
  <si>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</si>
  <si>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</si>
  <si>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</si>
  <si>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</si>
  <si>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</si>
  <si>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</si>
  <si>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</si>
  <si>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</si>
  <si>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</si>
  <si>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</si>
  <si>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</si>
  <si>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</si>
  <si>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</si>
  <si>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</si>
  <si>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</si>
  <si>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</si>
  <si>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</si>
  <si>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</si>
  <si>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</si>
  <si>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</si>
  <si>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</si>
  <si>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</si>
  <si>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</si>
  <si>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</si>
  <si>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</si>
  <si>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</si>
  <si>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</si>
  <si>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</si>
  <si>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</si>
  <si>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</si>
  <si>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</si>
  <si>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</si>
  <si>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</si>
  <si>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</si>
  <si>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</si>
  <si>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</si>
  <si>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</si>
  <si>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</si>
  <si>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</si>
  <si>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</si>
  <si>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</si>
  <si>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</si>
  <si>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</si>
  <si>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</si>
  <si>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</si>
  <si>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</si>
  <si>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</si>
  <si>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</si>
  <si>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</si>
  <si>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</si>
  <si>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</si>
  <si>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</si>
  <si>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</si>
  <si>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</si>
  <si>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</si>
  <si>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</si>
  <si>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</si>
  <si>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</si>
  <si>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</si>
  <si>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</si>
  <si>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</si>
  <si>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</si>
  <si>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</si>
  <si>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</si>
  <si>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</si>
  <si>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</si>
  <si>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</si>
  <si>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</si>
  <si>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</si>
  <si>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</si>
  <si>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</si>
  <si>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</si>
  <si>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</si>
  <si>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</si>
  <si>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</si>
  <si>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</si>
  <si>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</si>
  <si>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</si>
  <si>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</si>
  <si>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</si>
  <si>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</si>
  <si>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</si>
  <si>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</si>
  <si>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</si>
  <si>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</si>
  <si>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</si>
  <si>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</si>
  <si>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</si>
  <si>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</si>
  <si>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</si>
  <si>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</si>
  <si>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</si>
  <si>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</si>
  <si>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</si>
  <si>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</si>
  <si>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</si>
  <si>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</si>
  <si>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</si>
  <si>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</si>
  <si>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</si>
  <si>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</si>
  <si>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</si>
  <si>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</si>
  <si>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</si>
  <si>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</si>
  <si>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</si>
  <si>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</si>
  <si>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</si>
  <si>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</si>
  <si>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</si>
  <si>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</si>
  <si>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</si>
  <si>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</si>
  <si>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</si>
  <si>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</si>
  <si>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</si>
  <si>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</si>
  <si>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</si>
  <si>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</si>
  <si>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</si>
  <si>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</si>
  <si>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</si>
  <si>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</si>
  <si>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</si>
  <si>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</si>
  <si>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</si>
  <si>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</si>
  <si>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</si>
  <si>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</si>
  <si>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</si>
  <si>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</si>
  <si>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</si>
  <si>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</si>
  <si>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</si>
  <si>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</si>
  <si>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</si>
  <si>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</si>
  <si>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</si>
  <si>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</si>
  <si>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</si>
  <si>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</si>
  <si>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</si>
  <si>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</si>
  <si>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</si>
  <si>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</si>
  <si>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</si>
  <si>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</si>
  <si>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</si>
  <si>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</si>
  <si>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</si>
  <si>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</si>
  <si>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</si>
  <si>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</si>
  <si>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</si>
  <si>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</si>
  <si>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</si>
  <si>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</si>
  <si>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</si>
  <si>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</si>
  <si>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</si>
  <si>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</si>
  <si>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</si>
  <si>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</si>
  <si>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</si>
  <si>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</si>
  <si>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</si>
  <si>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</si>
  <si>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</si>
  <si>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</si>
  <si>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</si>
  <si>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</si>
  <si>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</si>
  <si>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</si>
  <si>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</si>
  <si>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</si>
  <si>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</si>
  <si>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</si>
  <si>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</si>
  <si>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</si>
  <si>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</si>
  <si>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</si>
  <si>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</si>
  <si>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</si>
  <si>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</si>
  <si>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</si>
  <si>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</si>
  <si>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</si>
  <si>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</si>
  <si>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</si>
  <si>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</si>
  <si>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</si>
  <si>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</si>
  <si>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</si>
  <si>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</si>
  <si>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</si>
  <si>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</si>
  <si>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</si>
  <si>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</si>
  <si>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</si>
  <si>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</si>
  <si>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</si>
  <si>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</si>
  <si>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</si>
  <si>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</si>
  <si>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</si>
  <si>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</si>
  <si>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</si>
  <si>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</si>
  <si>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</si>
  <si>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</si>
  <si>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</si>
  <si>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</si>
  <si>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</si>
  <si>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</si>
  <si>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</si>
  <si>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</si>
  <si>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</si>
  <si>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</si>
  <si>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</si>
  <si>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</si>
  <si>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</si>
  <si>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</si>
  <si>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</si>
  <si>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</si>
  <si>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</si>
  <si>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</si>
  <si>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</si>
  <si>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</si>
  <si>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</si>
  <si>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</si>
  <si>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</si>
  <si>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</si>
  <si>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</si>
  <si>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</si>
  <si>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</si>
  <si>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</si>
  <si>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</si>
  <si>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</si>
  <si>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</si>
  <si>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</si>
  <si>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</si>
  <si>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</si>
  <si>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</si>
  <si>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</si>
  <si>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</si>
  <si>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</si>
  <si>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</si>
  <si>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</si>
  <si>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</si>
  <si>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</si>
  <si>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</si>
  <si>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</si>
  <si>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</si>
  <si>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</si>
  <si>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</si>
  <si>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</si>
  <si>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</si>
  <si>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</si>
  <si>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</si>
  <si>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</si>
  <si>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</si>
  <si>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</si>
  <si>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</si>
  <si>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</si>
  <si>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</si>
  <si>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</si>
  <si>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</si>
  <si>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</si>
  <si>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</si>
  <si>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</si>
  <si>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</si>
  <si>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</si>
  <si>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</si>
  <si>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</si>
  <si>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</si>
  <si>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</si>
  <si>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</si>
  <si>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</si>
  <si>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</si>
  <si>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</si>
  <si>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</si>
  <si>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</si>
  <si>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</si>
  <si>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</si>
  <si>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</si>
  <si>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</si>
  <si>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</si>
  <si>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</si>
  <si>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</si>
  <si>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</si>
  <si>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</si>
  <si>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</si>
  <si>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</si>
  <si>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</si>
  <si>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</si>
  <si>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</si>
  <si>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</si>
  <si>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</si>
  <si>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</si>
  <si>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</si>
  <si>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</si>
  <si>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</si>
  <si>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</si>
  <si>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</si>
  <si>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</si>
  <si>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</si>
  <si>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</si>
  <si>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</si>
  <si>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</si>
  <si>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</si>
  <si>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</si>
  <si>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</si>
  <si>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</si>
  <si>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</si>
  <si>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</si>
  <si>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</si>
  <si>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</si>
  <si>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</si>
  <si>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</si>
  <si>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</si>
  <si>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</si>
  <si>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</si>
  <si>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</si>
  <si>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</si>
  <si>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</si>
  <si>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</si>
  <si>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</si>
  <si>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</si>
  <si>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</si>
  <si>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</si>
  <si>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</si>
  <si>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</si>
  <si>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</si>
  <si>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</si>
  <si>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</si>
  <si>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</si>
  <si>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</si>
  <si>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</si>
  <si>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</si>
  <si>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</si>
  <si>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</si>
  <si>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</si>
  <si>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</si>
  <si>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</si>
  <si>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</si>
  <si>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</si>
  <si>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</si>
  <si>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</si>
  <si>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</si>
  <si>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</si>
  <si>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</si>
  <si>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</si>
  <si>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</si>
  <si>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</si>
  <si>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</si>
  <si>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</si>
  <si>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</si>
  <si>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</si>
  <si>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</si>
  <si>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</si>
  <si>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</si>
  <si>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</si>
  <si>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</si>
  <si>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</si>
  <si>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</si>
  <si>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</si>
  <si>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</si>
  <si>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</si>
  <si>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</si>
  <si>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</si>
  <si>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</si>
  <si>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</si>
  <si>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</si>
  <si>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</si>
  <si>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</si>
  <si>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</si>
  <si>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</si>
  <si>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</si>
  <si>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</si>
  <si>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</si>
  <si>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</si>
  <si>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</si>
  <si>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</si>
  <si>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</si>
  <si>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</si>
  <si>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</si>
  <si>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</si>
  <si>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</si>
  <si>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</si>
  <si>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</si>
  <si>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</si>
  <si>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</si>
  <si>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</si>
  <si>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</si>
  <si>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</si>
  <si>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</si>
  <si>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</si>
  <si>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</si>
  <si>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</si>
  <si>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</si>
  <si>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</si>
  <si>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</si>
  <si>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</si>
  <si>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</si>
  <si>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</si>
  <si>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</si>
  <si>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</si>
  <si>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</si>
  <si>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</si>
  <si>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</si>
  <si>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</si>
  <si>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</si>
  <si>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</si>
  <si>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</si>
  <si>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</si>
  <si>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</si>
  <si>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</si>
  <si>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</si>
  <si>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</si>
  <si>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</si>
  <si>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</si>
  <si>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</si>
  <si>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</si>
  <si>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</si>
  <si>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</si>
  <si>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</si>
  <si>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</si>
  <si>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</si>
  <si>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</si>
  <si>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</si>
  <si>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</si>
  <si>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</si>
  <si>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</si>
  <si>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</si>
  <si>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</si>
  <si>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</si>
  <si>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</si>
  <si>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</si>
  <si>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</si>
  <si>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</si>
  <si>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</si>
  <si>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</si>
  <si>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</si>
  <si>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</si>
  <si>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</si>
  <si>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</si>
  <si>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</si>
  <si>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</si>
  <si>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</si>
  <si>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</si>
  <si>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</si>
  <si>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</si>
  <si>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</si>
  <si>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</si>
  <si>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</si>
  <si>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</si>
  <si>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</si>
  <si>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</si>
  <si>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</si>
  <si>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</si>
  <si>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</si>
  <si>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</si>
  <si>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</si>
  <si>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</si>
  <si>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</si>
  <si>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</si>
  <si>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</si>
  <si>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</si>
  <si>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</si>
  <si>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</si>
  <si>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</si>
  <si>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</si>
  <si>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</si>
  <si>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</si>
  <si>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</si>
  <si>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</si>
  <si>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</si>
  <si>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</si>
  <si>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</si>
  <si>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</si>
  <si>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</si>
  <si>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</si>
  <si>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</si>
  <si>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</si>
  <si>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</si>
  <si>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</si>
  <si>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</si>
  <si>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</si>
  <si>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</si>
  <si>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</si>
  <si>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</si>
  <si>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</si>
  <si>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</si>
  <si>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</si>
  <si>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</si>
  <si>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</si>
  <si>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</si>
  <si>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</si>
  <si>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</si>
  <si>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</si>
  <si>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</si>
  <si>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</si>
  <si>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</si>
  <si>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</si>
  <si>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</si>
  <si>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</si>
  <si>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</si>
  <si>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</si>
  <si>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</si>
  <si>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</si>
  <si>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</si>
  <si>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</si>
  <si>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</si>
  <si>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</si>
  <si>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</si>
  <si>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</si>
  <si>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</si>
  <si>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</si>
  <si>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</si>
  <si>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</si>
  <si>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</si>
  <si>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</si>
  <si>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</si>
  <si>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</si>
  <si>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</si>
  <si>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</si>
  <si>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</si>
  <si>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</si>
  <si>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</si>
  <si>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</si>
  <si>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</si>
  <si>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</si>
  <si>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</si>
  <si>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</si>
  <si>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</si>
  <si>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</si>
  <si>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</si>
  <si>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</si>
  <si>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</si>
  <si>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</si>
  <si>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</si>
  <si>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</si>
  <si>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</si>
  <si>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</si>
  <si>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</si>
  <si>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</si>
  <si>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</si>
  <si>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</si>
  <si>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</si>
  <si>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</si>
  <si>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</si>
  <si>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</si>
  <si>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</si>
  <si>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</si>
  <si>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</si>
  <si>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</si>
  <si>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</si>
  <si>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</si>
  <si>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</si>
  <si>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</si>
  <si>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</si>
  <si>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</si>
  <si>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</si>
  <si>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</si>
  <si>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</si>
  <si>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</si>
  <si>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</si>
  <si>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</si>
  <si>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</si>
  <si>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</si>
  <si>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</si>
  <si>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</si>
  <si>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</si>
  <si>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</si>
  <si>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</si>
  <si>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</si>
  <si>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</si>
  <si>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</si>
  <si>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</si>
  <si>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</si>
  <si>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</si>
  <si>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</si>
  <si>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</si>
  <si>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</si>
  <si>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</si>
  <si>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</si>
  <si>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</si>
  <si>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</si>
  <si>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</si>
  <si>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</si>
  <si>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</si>
  <si>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</si>
  <si>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</si>
  <si>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</si>
  <si>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</si>
  <si>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</si>
  <si>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</si>
  <si>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</si>
  <si>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</si>
  <si>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</si>
  <si>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</si>
  <si>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</si>
  <si>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</si>
  <si>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</si>
  <si>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</si>
  <si>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</si>
  <si>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</si>
  <si>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</si>
  <si>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</si>
  <si>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</si>
  <si>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</si>
  <si>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</si>
  <si>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</si>
  <si>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</si>
  <si>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</si>
  <si>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</si>
  <si>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</si>
  <si>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</si>
  <si>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</si>
  <si>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</si>
  <si>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</si>
  <si>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</si>
  <si>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</si>
  <si>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</si>
  <si>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</si>
  <si>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</si>
  <si>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</si>
  <si>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</si>
  <si>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</si>
  <si>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</si>
  <si>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</si>
  <si>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</si>
  <si>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</si>
  <si>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</si>
  <si>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</si>
  <si>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</si>
  <si>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</si>
  <si>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</si>
  <si>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</si>
  <si>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</si>
  <si>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</si>
  <si>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</si>
  <si>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</si>
  <si>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</si>
  <si>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</si>
  <si>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</si>
  <si>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</si>
  <si>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</si>
  <si>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</si>
  <si>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</si>
  <si>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</si>
  <si>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</si>
  <si>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</si>
  <si>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</si>
  <si>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</si>
  <si>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</si>
  <si>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</si>
  <si>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</si>
  <si>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</si>
  <si>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</si>
  <si>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</si>
  <si>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</si>
  <si>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</si>
  <si>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</si>
  <si>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</si>
  <si>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</si>
  <si>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</si>
  <si>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</si>
  <si>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</si>
  <si>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</si>
  <si>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</si>
  <si>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</si>
  <si>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</si>
  <si>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</si>
  <si>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</si>
  <si>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</si>
  <si>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</si>
  <si>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</si>
  <si>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</si>
  <si>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</si>
  <si>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</si>
  <si>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</si>
  <si>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</si>
  <si>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</si>
  <si>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</si>
  <si>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</si>
  <si>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</si>
  <si>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</si>
  <si>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</si>
  <si>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</si>
  <si>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</si>
  <si>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</si>
  <si>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</si>
  <si>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</si>
  <si>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</si>
  <si>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</si>
  <si>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</si>
  <si>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</si>
  <si>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</si>
  <si>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</si>
  <si>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</si>
  <si>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</si>
  <si>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</si>
  <si>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</si>
  <si>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</si>
  <si>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</si>
  <si>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</si>
  <si>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</si>
  <si>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</si>
  <si>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</si>
  <si>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</si>
  <si>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</si>
  <si>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</si>
  <si>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</si>
  <si>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</si>
  <si>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</si>
  <si>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</si>
  <si>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</si>
  <si>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</si>
  <si>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</si>
  <si>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</si>
  <si>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</si>
  <si>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</si>
  <si>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</si>
  <si>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</si>
  <si>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</si>
  <si>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</si>
  <si>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</si>
  <si>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</si>
  <si>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</si>
  <si>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</si>
  <si>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</si>
  <si>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</si>
  <si>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</si>
  <si>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</si>
  <si>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</si>
  <si>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</si>
  <si>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</si>
  <si>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</si>
  <si>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</si>
  <si>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</si>
  <si>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</si>
  <si>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</si>
  <si>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</si>
  <si>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</si>
  <si>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</si>
  <si>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</si>
  <si>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</si>
  <si>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</si>
  <si>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</si>
  <si>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</si>
  <si>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</si>
  <si>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</si>
  <si>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</si>
  <si>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</si>
  <si>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</si>
  <si>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</si>
  <si>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</si>
  <si>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</si>
  <si>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</si>
  <si>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</si>
  <si>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</si>
  <si>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</si>
  <si>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</si>
  <si>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</si>
  <si>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</si>
  <si>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</si>
  <si>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</si>
  <si>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</si>
  <si>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</si>
  <si>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</si>
  <si>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</si>
  <si>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</si>
  <si>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</si>
  <si>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</si>
  <si>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</si>
  <si>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</si>
  <si>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</si>
  <si>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</si>
  <si>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</si>
  <si>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</si>
  <si>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</si>
  <si>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</si>
  <si>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</si>
  <si>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</si>
  <si>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</si>
  <si>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</si>
  <si>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</si>
  <si>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</si>
  <si>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</si>
  <si>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</si>
  <si>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</si>
  <si>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</si>
  <si>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</si>
  <si>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</si>
  <si>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</si>
  <si>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</si>
  <si>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</si>
  <si>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</si>
  <si>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</si>
  <si>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</si>
  <si>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</si>
  <si>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</si>
  <si>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</si>
  <si>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</si>
  <si>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</si>
  <si>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</si>
  <si>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</si>
  <si>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</si>
  <si>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</si>
  <si>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</si>
  <si>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</si>
  <si>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</si>
  <si>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</si>
  <si>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</si>
  <si>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</si>
  <si>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</si>
  <si>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</si>
  <si>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</si>
  <si>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</si>
  <si>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</si>
  <si>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</si>
  <si>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</si>
  <si>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</si>
  <si>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</si>
  <si>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</si>
  <si>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</si>
  <si>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</si>
  <si>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</si>
  <si>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</si>
  <si>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</si>
  <si>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</si>
  <si>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</si>
  <si>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</si>
  <si>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</si>
  <si>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</si>
  <si>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</si>
  <si>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</si>
  <si>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</si>
  <si>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</si>
  <si>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</si>
  <si>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</si>
  <si>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</si>
  <si>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</si>
  <si>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</si>
  <si>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</si>
  <si>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</si>
  <si>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</si>
  <si>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</si>
  <si>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</si>
  <si>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</si>
  <si>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</si>
  <si>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</si>
  <si>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</si>
  <si>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</si>
  <si>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</si>
  <si>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</si>
  <si>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</si>
  <si>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</si>
  <si>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</si>
  <si>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</si>
  <si>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</si>
  <si>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</si>
  <si>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</si>
  <si>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</si>
  <si>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</si>
  <si>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</si>
  <si>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</si>
  <si>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</si>
  <si>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</si>
  <si>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</si>
  <si>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</si>
  <si>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</si>
  <si>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</si>
  <si>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</si>
  <si>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</si>
  <si>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</si>
  <si>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</si>
  <si>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</si>
  <si>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</si>
  <si>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</si>
  <si>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</si>
  <si>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</si>
  <si>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</si>
  <si>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</si>
  <si>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</si>
  <si>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</si>
  <si>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</si>
  <si>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</si>
  <si>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</si>
  <si>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</si>
  <si>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</si>
  <si>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</si>
  <si>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</si>
  <si>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</si>
  <si>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</si>
  <si>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</si>
  <si>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</si>
  <si>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</si>
  <si>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</si>
  <si>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</si>
  <si>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</si>
  <si>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</si>
  <si>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</si>
  <si>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</si>
  <si>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</si>
  <si>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</si>
  <si>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</si>
  <si>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</si>
  <si>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</si>
  <si>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</si>
  <si>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</si>
  <si>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</si>
  <si>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</si>
  <si>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</si>
  <si>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</si>
  <si>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</si>
  <si>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</si>
  <si>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</si>
  <si>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</si>
  <si>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</si>
  <si>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</si>
  <si>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</si>
  <si>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</si>
  <si>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</si>
  <si>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</si>
  <si>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</si>
  <si>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</si>
  <si>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</si>
  <si>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</si>
  <si>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</si>
  <si>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</si>
  <si>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</si>
  <si>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</si>
  <si>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</si>
  <si>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</si>
  <si>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</si>
  <si>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</si>
  <si>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</si>
  <si>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</si>
  <si>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</si>
  <si>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</si>
  <si>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</si>
  <si>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</si>
  <si>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</si>
  <si>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</si>
  <si>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</si>
  <si>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</si>
  <si>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</si>
  <si>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</si>
  <si>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</si>
  <si>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</si>
  <si>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</si>
  <si>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</si>
  <si>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</si>
  <si>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</si>
  <si>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</si>
  <si>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</si>
  <si>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</si>
  <si>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</si>
  <si>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</si>
  <si>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</si>
  <si>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</si>
  <si>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</si>
  <si>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</si>
  <si>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</si>
  <si>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</si>
  <si>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</si>
  <si>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</si>
  <si>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</si>
  <si>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</si>
  <si>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</si>
  <si>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</si>
  <si>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</si>
  <si>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</si>
  <si>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</si>
  <si>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</si>
  <si>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</si>
  <si>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</si>
  <si>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</si>
  <si>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</si>
  <si>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</si>
  <si>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</si>
  <si>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</si>
  <si>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</si>
  <si>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</si>
  <si>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</si>
  <si>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</si>
  <si>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</si>
  <si>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</si>
  <si>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</si>
  <si>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</si>
  <si>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</si>
  <si>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</si>
  <si>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</si>
  <si>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</si>
  <si>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</si>
  <si>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</si>
  <si>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</si>
  <si>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</si>
  <si>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</si>
  <si>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</si>
  <si>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</si>
  <si>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</si>
  <si>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</si>
  <si>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</si>
  <si>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</si>
  <si>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</si>
  <si>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</si>
  <si>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</si>
  <si>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</si>
  <si>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</si>
  <si>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</si>
  <si>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</si>
  <si>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</si>
  <si>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</si>
  <si>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</si>
  <si>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</si>
  <si>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</si>
  <si>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</si>
  <si>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</si>
  <si>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</si>
  <si>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</si>
  <si>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</si>
  <si>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</si>
  <si>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</si>
  <si>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</si>
  <si>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</si>
  <si>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</si>
  <si>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</si>
  <si>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</si>
  <si>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</si>
  <si>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</si>
  <si>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</si>
  <si>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</si>
  <si>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</si>
  <si>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</si>
  <si>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</si>
  <si>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</si>
  <si>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</si>
  <si>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</si>
  <si>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</si>
  <si>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</si>
  <si>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</si>
  <si>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</si>
  <si>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</si>
  <si>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</si>
  <si>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</si>
  <si>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</si>
  <si>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</si>
  <si>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</si>
  <si>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</si>
  <si>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</si>
  <si>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</si>
  <si>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</si>
  <si>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</si>
  <si>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</si>
  <si>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</si>
  <si>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</si>
  <si>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</si>
  <si>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</si>
  <si>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</si>
  <si>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</si>
  <si>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</si>
  <si>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</si>
  <si>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</si>
  <si>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</si>
  <si>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</si>
  <si>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</si>
  <si>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</si>
  <si>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</si>
  <si>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</si>
  <si>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</si>
  <si>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</si>
  <si>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</si>
  <si>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</si>
  <si>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</si>
  <si>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</si>
  <si>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</si>
  <si>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</si>
  <si>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</si>
  <si>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</si>
  <si>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</si>
  <si>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</si>
  <si>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</si>
  <si>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</si>
  <si>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</si>
  <si>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</si>
  <si>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</si>
  <si>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</si>
  <si>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</si>
  <si>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</si>
  <si>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</si>
  <si>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</si>
  <si>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</si>
  <si>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</si>
  <si>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</si>
  <si>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</si>
  <si>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</si>
  <si>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</si>
  <si>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</si>
  <si>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</si>
  <si>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</si>
  <si>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</si>
  <si>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</si>
  <si>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</si>
  <si>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</si>
  <si>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</si>
  <si>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</si>
  <si>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</si>
  <si>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</si>
  <si>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</si>
  <si>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</si>
  <si>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</si>
  <si>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</si>
  <si>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</si>
  <si>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</si>
  <si>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</si>
  <si>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</si>
  <si>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</si>
  <si>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</si>
  <si>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</si>
  <si>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</si>
  <si>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</si>
  <si>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</si>
  <si>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</si>
  <si>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</si>
  <si>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</si>
  <si>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</si>
  <si>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</si>
  <si>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</si>
  <si>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</si>
  <si>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</si>
  <si>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</si>
  <si>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</si>
  <si>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</si>
  <si>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</si>
  <si>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</si>
  <si>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</si>
  <si>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</si>
  <si>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</si>
  <si>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</si>
  <si>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</si>
  <si>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</si>
  <si>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</si>
  <si>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</si>
  <si>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</si>
  <si>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</si>
  <si>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</si>
  <si>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</si>
  <si>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</si>
  <si>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</si>
  <si>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</si>
  <si>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</si>
  <si>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</si>
  <si>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</si>
  <si>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</si>
  <si>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</si>
  <si>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</si>
  <si>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</si>
  <si>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</si>
  <si>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</si>
  <si>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</si>
  <si>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</si>
  <si>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</si>
  <si>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</si>
  <si>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</si>
  <si>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</si>
  <si>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</si>
  <si>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</si>
  <si>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</si>
  <si>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</si>
  <si>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</si>
  <si>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</si>
  <si>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</si>
  <si>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</si>
  <si>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</si>
  <si>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</si>
  <si>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</si>
  <si>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</si>
  <si>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</si>
  <si>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</si>
  <si>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</si>
  <si>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</si>
  <si>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</si>
  <si>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</si>
  <si>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</si>
  <si>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</si>
  <si>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</si>
  <si>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</si>
  <si>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</si>
  <si>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</si>
  <si>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</si>
  <si>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</si>
  <si>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</si>
  <si>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</si>
  <si>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</si>
  <si>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</si>
  <si>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</si>
  <si>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</si>
  <si>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</si>
  <si>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</si>
  <si>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</si>
  <si>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</si>
  <si>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</si>
  <si>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</si>
  <si>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</si>
  <si>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</si>
  <si>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</si>
  <si>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</si>
  <si>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</si>
  <si>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</si>
  <si>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</si>
  <si>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</si>
  <si>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</si>
  <si>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</si>
  <si>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</si>
  <si>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</si>
  <si>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</si>
  <si>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</si>
  <si>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</si>
  <si>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</si>
  <si>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</si>
  <si>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</si>
  <si>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</si>
  <si>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</si>
  <si>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</si>
  <si>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</si>
  <si>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</si>
  <si>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</si>
  <si>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</si>
  <si>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</si>
  <si>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</si>
  <si>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</si>
  <si>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</si>
  <si>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</si>
  <si>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</si>
  <si>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</si>
  <si>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</si>
  <si>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</si>
  <si>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</si>
  <si>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</si>
  <si>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</si>
  <si>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</si>
  <si>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</si>
  <si>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</si>
  <si>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</si>
  <si>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</si>
  <si>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</si>
  <si>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</si>
  <si>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</si>
  <si>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</si>
  <si>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</si>
  <si>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</si>
  <si>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</si>
  <si>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</si>
  <si>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</si>
  <si>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</si>
  <si>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</si>
  <si>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</si>
  <si>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</si>
  <si>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</si>
  <si>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</si>
  <si>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</si>
  <si>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</si>
  <si>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</si>
  <si>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</si>
  <si>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</si>
  <si>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</si>
  <si>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</si>
  <si>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</si>
  <si>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</si>
  <si>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</si>
  <si>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</si>
  <si>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</si>
  <si>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</si>
  <si>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</si>
  <si>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</si>
  <si>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</si>
  <si>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</si>
  <si>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</si>
  <si>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</si>
  <si>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</si>
  <si>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</si>
  <si>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</si>
  <si>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</si>
  <si>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</si>
  <si>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</si>
  <si>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</si>
  <si>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</si>
  <si>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</si>
  <si>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</si>
  <si>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</si>
  <si>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</si>
  <si>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</si>
  <si>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</si>
  <si>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</si>
  <si>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</si>
  <si>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</si>
  <si>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</si>
  <si>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</si>
  <si>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</si>
  <si>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</si>
  <si>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</si>
  <si>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</si>
  <si>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</si>
  <si>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</si>
  <si>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</si>
  <si>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</si>
  <si>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</si>
  <si>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</si>
  <si>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</si>
  <si>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</si>
  <si>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</si>
  <si>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</si>
  <si>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</si>
  <si>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</si>
  <si>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</si>
  <si>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</si>
  <si>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</si>
  <si>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</si>
  <si>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</si>
  <si>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</si>
  <si>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</si>
  <si>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</si>
  <si>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</si>
  <si>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</si>
  <si>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</si>
  <si>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</si>
  <si>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</si>
  <si>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</si>
  <si>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</si>
  <si>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</si>
  <si>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</si>
  <si>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</si>
  <si>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</si>
  <si>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</si>
  <si>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</si>
  <si>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</si>
  <si>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</si>
  <si>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</si>
  <si>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</si>
  <si>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</si>
  <si>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</si>
  <si>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</si>
  <si>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</si>
  <si>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</si>
  <si>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</si>
  <si>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</si>
  <si>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</si>
  <si>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</si>
  <si>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</si>
  <si>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</si>
  <si>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</si>
  <si>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</si>
  <si>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</si>
  <si>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</si>
  <si>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</si>
  <si>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</si>
  <si>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</si>
  <si>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</si>
  <si>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</si>
  <si>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</si>
  <si>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</si>
  <si>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</si>
  <si>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</si>
  <si>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</si>
  <si>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</si>
  <si>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</si>
  <si>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</si>
  <si>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</si>
  <si>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</si>
  <si>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</si>
  <si>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</si>
  <si>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</si>
  <si>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</si>
  <si>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</si>
  <si>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</si>
  <si>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</si>
  <si>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</si>
  <si>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</si>
  <si>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</si>
  <si>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</si>
  <si>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</si>
  <si>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</si>
  <si>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</si>
  <si>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</si>
  <si>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</si>
  <si>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</si>
  <si>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</si>
  <si>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</si>
  <si>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</si>
  <si>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</si>
  <si>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</si>
  <si>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</si>
  <si>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</si>
  <si>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</si>
  <si>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</si>
  <si>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</si>
  <si>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</si>
  <si>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</si>
  <si>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</si>
  <si>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</si>
  <si>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</si>
  <si>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</si>
  <si>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</si>
  <si>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</si>
  <si>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</si>
  <si>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</si>
  <si>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</si>
  <si>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</si>
  <si>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</si>
  <si>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</si>
  <si>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</si>
  <si>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</si>
  <si>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</si>
  <si>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</si>
  <si>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</si>
  <si>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</si>
  <si>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</si>
  <si>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</si>
  <si>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</si>
  <si>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</si>
  <si>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</si>
  <si>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</si>
  <si>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</si>
  <si>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</si>
  <si>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</si>
  <si>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</si>
  <si>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</si>
  <si>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</si>
  <si>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</si>
  <si>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</si>
  <si>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</si>
  <si>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</si>
  <si>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</si>
  <si>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</si>
  <si>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</si>
  <si>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</si>
  <si>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</si>
  <si>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</si>
  <si>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</si>
  <si>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</si>
  <si>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</si>
  <si>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</si>
  <si>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</si>
  <si>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</si>
  <si>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</si>
  <si>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</si>
  <si>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</si>
  <si>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</si>
  <si>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</si>
  <si>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</si>
  <si>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</si>
  <si>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</si>
  <si>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</si>
  <si>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</si>
  <si>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</si>
  <si>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</si>
  <si>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</si>
  <si>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</si>
  <si>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</si>
  <si>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</si>
  <si>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</si>
  <si>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</si>
  <si>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</si>
  <si>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</si>
  <si>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</si>
  <si>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</si>
  <si>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</si>
  <si>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</si>
  <si>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</si>
  <si>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</si>
  <si>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</si>
  <si>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</si>
  <si>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</si>
  <si>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</si>
  <si>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</si>
  <si>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</si>
  <si>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</si>
  <si>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</si>
  <si>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</si>
  <si>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</si>
  <si>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</si>
  <si>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</si>
  <si>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</si>
  <si>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</si>
  <si>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</si>
  <si>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</si>
  <si>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</si>
  <si>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</si>
  <si>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</si>
  <si>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</si>
  <si>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</si>
  <si>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</si>
  <si>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</si>
  <si>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</si>
  <si>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</si>
  <si>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</si>
  <si>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</si>
  <si>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</si>
  <si>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</si>
  <si>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</si>
  <si>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</si>
  <si>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</si>
  <si>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</si>
  <si>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</si>
  <si>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</si>
  <si>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</si>
  <si>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</si>
  <si>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</si>
  <si>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</si>
  <si>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</si>
  <si>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</si>
  <si>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</si>
  <si>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</si>
  <si>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</si>
  <si>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</si>
  <si>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</si>
  <si>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</si>
  <si>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</si>
  <si>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</si>
  <si>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</si>
  <si>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</si>
  <si>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</si>
  <si>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</si>
  <si>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</si>
  <si>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</si>
  <si>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</si>
  <si>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</si>
  <si>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</si>
  <si>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</si>
  <si>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</si>
  <si>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</si>
  <si>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</si>
  <si>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</si>
  <si>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</si>
  <si>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</si>
  <si>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</si>
  <si>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</si>
  <si>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</si>
  <si>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</si>
  <si>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</si>
  <si>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</si>
  <si>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</si>
  <si>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</si>
  <si>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</si>
  <si>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</si>
  <si>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</si>
  <si>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</si>
  <si>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</si>
  <si>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</si>
  <si>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</si>
  <si>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</si>
  <si>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</si>
  <si>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</si>
  <si>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</si>
  <si>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</si>
  <si>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</si>
  <si>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</si>
  <si>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</si>
  <si>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</si>
  <si>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</si>
  <si>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</si>
  <si>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</si>
  <si>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</si>
  <si>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</si>
  <si>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</si>
  <si>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</si>
  <si>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</si>
  <si>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</si>
  <si>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</si>
  <si>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</si>
  <si>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</si>
  <si>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</si>
  <si>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</si>
  <si>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</si>
  <si>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</si>
  <si>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</si>
  <si>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</si>
  <si>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</si>
  <si>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</si>
  <si>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</si>
  <si>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</si>
  <si>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</si>
  <si>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</si>
  <si>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</si>
  <si>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</si>
  <si>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</si>
  <si>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</si>
  <si>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</si>
  <si>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</si>
  <si>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</si>
  <si>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</si>
  <si>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</si>
  <si>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</si>
  <si>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</si>
  <si>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</si>
  <si>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</si>
  <si>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</si>
  <si>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</si>
  <si>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</si>
  <si>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</si>
  <si>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</si>
  <si>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</si>
  <si>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</si>
  <si>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</si>
  <si>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</si>
  <si>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</si>
  <si>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</si>
  <si>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</si>
  <si>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</si>
  <si>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</si>
  <si>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</si>
  <si>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</si>
  <si>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</si>
  <si>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</si>
  <si>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</si>
  <si>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</si>
  <si>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</si>
  <si>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</si>
  <si>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</si>
  <si>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</si>
  <si>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</si>
  <si>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</si>
  <si>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</si>
  <si>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</si>
  <si>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</si>
  <si>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</si>
  <si>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</si>
  <si>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</si>
  <si>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</si>
  <si>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</si>
  <si>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</si>
  <si>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</si>
  <si>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</si>
  <si>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</si>
  <si>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</si>
  <si>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</si>
  <si>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</si>
  <si>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</si>
  <si>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</si>
  <si>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</si>
  <si>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</si>
  <si>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</si>
  <si>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</si>
  <si>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</si>
  <si>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</si>
  <si>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</si>
  <si>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</si>
  <si>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</si>
  <si>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</si>
  <si>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</si>
  <si>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</si>
  <si>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</si>
  <si>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</si>
  <si>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</si>
  <si>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</si>
  <si>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</si>
  <si>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</si>
  <si>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</si>
  <si>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</si>
  <si>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</si>
  <si>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</si>
  <si>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</si>
  <si>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</si>
  <si>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</si>
  <si>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</si>
  <si>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</si>
  <si>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</si>
  <si>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</si>
  <si>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</si>
  <si>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</si>
  <si>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</si>
  <si>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</si>
  <si>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</si>
  <si>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</si>
  <si>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</si>
  <si>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</si>
  <si>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</si>
  <si>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</si>
  <si>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</si>
  <si>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</si>
  <si>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</si>
  <si>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</si>
  <si>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</si>
  <si>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</si>
  <si>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</si>
  <si>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</si>
  <si>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</si>
  <si>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</si>
  <si>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</si>
  <si>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</si>
  <si>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</si>
  <si>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</si>
  <si>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</si>
  <si>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</si>
  <si>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</si>
  <si>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</si>
  <si>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</si>
  <si>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</si>
  <si>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</si>
  <si>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</si>
  <si>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</si>
  <si>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</si>
  <si>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</si>
  <si>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</si>
  <si>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</si>
  <si>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</si>
  <si>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</si>
  <si>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</si>
  <si>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</si>
  <si>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</si>
  <si>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</si>
  <si>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</si>
  <si>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</si>
  <si>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</si>
  <si>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</si>
  <si>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</si>
  <si>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</si>
  <si>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</si>
  <si>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</si>
  <si>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</si>
  <si>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</si>
  <si>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</si>
  <si>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</si>
  <si>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</si>
  <si>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</si>
  <si>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</si>
  <si>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</si>
  <si>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</si>
  <si>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</si>
  <si>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</si>
  <si>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</si>
  <si>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</si>
  <si>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</si>
  <si>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</si>
  <si>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</si>
  <si>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</si>
  <si>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</si>
  <si>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</si>
  <si>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</si>
  <si>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</si>
  <si>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</si>
  <si>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</si>
  <si>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</si>
  <si>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</si>
  <si>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</si>
  <si>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</si>
  <si>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</si>
  <si>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</si>
  <si>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</si>
  <si>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</si>
  <si>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</si>
  <si>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</si>
  <si>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</si>
  <si>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</si>
  <si>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</si>
  <si>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</si>
  <si>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</si>
  <si>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</si>
  <si>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</si>
  <si>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</si>
  <si>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</si>
  <si>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</si>
  <si>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</si>
  <si>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</si>
  <si>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</si>
  <si>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</si>
  <si>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</si>
  <si>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</si>
  <si>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</si>
  <si>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</si>
  <si>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</si>
  <si>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</si>
  <si>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</si>
  <si>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</si>
  <si>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</si>
  <si>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</si>
  <si>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</si>
  <si>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</si>
  <si>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</si>
  <si>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</si>
  <si>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</si>
  <si>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</si>
  <si>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</si>
  <si>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</si>
  <si>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</si>
  <si>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</si>
  <si>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</si>
  <si>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</si>
  <si>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</si>
  <si>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</si>
  <si>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</si>
  <si>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</si>
  <si>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</si>
  <si>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</si>
  <si>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</si>
  <si>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</si>
  <si>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</si>
  <si>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</si>
  <si>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</si>
  <si>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</si>
  <si>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</si>
  <si>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</si>
  <si>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</si>
  <si>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</si>
  <si>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</si>
  <si>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</si>
  <si>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</si>
  <si>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</si>
  <si>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</si>
  <si>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</si>
  <si>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</si>
  <si>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</si>
  <si>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</si>
  <si>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</si>
  <si>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</si>
  <si>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</si>
  <si>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</si>
  <si>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</si>
  <si>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</si>
  <si>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</si>
  <si>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</si>
  <si>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</si>
  <si>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</si>
  <si>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</si>
  <si>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</si>
  <si>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</si>
  <si>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</si>
  <si>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</si>
  <si>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</si>
  <si>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</si>
  <si>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</si>
  <si>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</si>
  <si>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</si>
  <si>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</si>
  <si>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</si>
  <si>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</si>
  <si>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</si>
  <si>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</si>
  <si>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</si>
  <si>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</si>
  <si>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</si>
  <si>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</si>
  <si>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</si>
  <si>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</si>
  <si>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</si>
  <si>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</si>
  <si>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</si>
  <si>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</si>
  <si>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</si>
  <si>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</si>
  <si>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</si>
  <si>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</si>
  <si>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</si>
  <si>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</si>
  <si>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</si>
  <si>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</si>
  <si>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</si>
  <si>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</si>
  <si>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</si>
  <si>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</si>
  <si>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</si>
  <si>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</si>
  <si>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</si>
  <si>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</si>
  <si>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</si>
  <si>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</si>
  <si>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</si>
  <si>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</si>
  <si>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</si>
  <si>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</si>
  <si>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</si>
  <si>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</si>
  <si>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</si>
  <si>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</si>
  <si>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</si>
  <si>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</si>
  <si>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</si>
  <si>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</si>
  <si>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</si>
  <si>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</si>
  <si>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</si>
  <si>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</si>
  <si>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</si>
  <si>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</si>
  <si>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</si>
  <si>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</si>
  <si>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</si>
  <si>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</si>
  <si>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</si>
  <si>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</si>
  <si>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</si>
  <si>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</si>
  <si>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</si>
  <si>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</si>
  <si>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</si>
  <si>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</si>
  <si>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</si>
  <si>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</si>
  <si>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</si>
  <si>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</si>
  <si>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</si>
  <si>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</si>
  <si>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</si>
  <si>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</si>
  <si>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</si>
  <si>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</si>
  <si>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</si>
  <si>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</si>
  <si>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</si>
  <si>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</si>
  <si>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</si>
  <si>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</si>
  <si>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</si>
  <si>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</si>
  <si>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</si>
  <si>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</si>
  <si>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</si>
  <si>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</si>
  <si>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</si>
  <si>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</si>
  <si>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</si>
  <si>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</si>
  <si>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</si>
  <si>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</si>
  <si>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</si>
  <si>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</si>
  <si>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</si>
  <si>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</si>
  <si>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</si>
  <si>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</si>
  <si>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</si>
  <si>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</si>
  <si>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</si>
  <si>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</si>
  <si>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</si>
  <si>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</si>
  <si>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</si>
  <si>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</si>
  <si>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</si>
  <si>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</si>
  <si>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</si>
  <si>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</si>
  <si>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</si>
  <si>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</si>
  <si>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</si>
  <si>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</si>
  <si>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</si>
  <si>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</si>
  <si>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</si>
  <si>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</si>
  <si>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</si>
  <si>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</si>
  <si>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</si>
  <si>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</si>
  <si>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</si>
  <si>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</si>
  <si>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</si>
  <si>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</si>
  <si>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</si>
  <si>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</si>
  <si>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</si>
  <si>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</si>
  <si>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</si>
  <si>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</si>
  <si>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</si>
  <si>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</si>
  <si>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</si>
  <si>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</si>
  <si>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</si>
  <si>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</si>
  <si>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</si>
  <si>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</si>
  <si>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</si>
  <si>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</si>
  <si>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</si>
  <si>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</si>
  <si>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</si>
  <si>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</si>
  <si>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</si>
  <si>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</si>
  <si>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</si>
  <si>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</si>
  <si>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</si>
  <si>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</si>
  <si>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</si>
  <si>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</si>
  <si>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</si>
  <si>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</si>
  <si>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</si>
  <si>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</si>
  <si>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</si>
  <si>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</si>
  <si>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</si>
  <si>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</si>
  <si>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</si>
  <si>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</si>
  <si>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</si>
  <si>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</si>
  <si>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</si>
  <si>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</si>
  <si>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</si>
  <si>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</si>
  <si>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</si>
  <si>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</si>
  <si>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</si>
  <si>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</si>
  <si>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</si>
  <si>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</si>
  <si>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</si>
  <si>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</si>
  <si>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</si>
  <si>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</si>
  <si>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</si>
  <si>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</si>
  <si>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</si>
  <si>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</si>
  <si>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</si>
  <si>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</si>
  <si>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</si>
  <si>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</si>
  <si>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</si>
  <si>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</si>
  <si>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</si>
  <si>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</si>
  <si>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</si>
  <si>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</si>
  <si>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</si>
  <si>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</si>
  <si>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</si>
  <si>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</si>
  <si>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</si>
  <si>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</si>
  <si>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</si>
  <si>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</si>
  <si>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</si>
  <si>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</si>
  <si>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</si>
  <si>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</si>
  <si>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</si>
  <si>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</si>
  <si>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</si>
  <si>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</si>
  <si>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</si>
  <si>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</si>
  <si>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</si>
  <si>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</si>
  <si>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</si>
  <si>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</si>
  <si>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</si>
  <si>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</si>
  <si>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</si>
  <si>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</si>
  <si>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</si>
  <si>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</si>
  <si>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</si>
  <si>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</si>
  <si>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</si>
  <si>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</si>
  <si>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</si>
  <si>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</si>
  <si>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</si>
  <si>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</si>
  <si>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</si>
  <si>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</si>
  <si>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</si>
  <si>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</si>
  <si>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</si>
  <si>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</si>
  <si>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</si>
  <si>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</si>
  <si>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</si>
  <si>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</si>
  <si>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</si>
  <si>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</si>
  <si>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</si>
  <si>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</si>
  <si>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</si>
  <si>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</si>
  <si>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</si>
  <si>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</si>
  <si>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</si>
  <si>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</si>
  <si>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</si>
  <si>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</si>
  <si>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</si>
  <si>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</si>
  <si>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</si>
  <si>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</si>
  <si>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</si>
  <si>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</si>
  <si>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</si>
  <si>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</si>
  <si>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</si>
  <si>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</si>
  <si>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</si>
  <si>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</si>
  <si>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</si>
  <si>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</si>
  <si>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</si>
  <si>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</si>
  <si>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</si>
  <si>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</si>
  <si>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</si>
  <si>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</si>
  <si>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</si>
  <si>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</si>
  <si>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</si>
  <si>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</si>
  <si>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</si>
  <si>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</si>
  <si>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</si>
  <si>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</si>
  <si>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</si>
  <si>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</si>
  <si>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</si>
  <si>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</si>
  <si>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</si>
  <si>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</si>
  <si>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</si>
  <si>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</si>
  <si>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</si>
  <si>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</si>
  <si>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</si>
  <si>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</si>
  <si>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</si>
  <si>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</si>
  <si>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</si>
  <si>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</si>
  <si>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</si>
  <si>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</si>
  <si>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</si>
  <si>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</si>
  <si>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</si>
  <si>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</si>
  <si>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</si>
  <si>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</si>
  <si>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</si>
  <si>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</si>
  <si>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</si>
  <si>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</si>
  <si>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</si>
  <si>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</si>
  <si>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</si>
  <si>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</si>
  <si>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</si>
  <si>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</si>
  <si>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</si>
  <si>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</si>
  <si>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</si>
  <si>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</si>
  <si>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</si>
  <si>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</si>
  <si>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</si>
  <si>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</si>
  <si>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</si>
  <si>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</si>
  <si>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</si>
  <si>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</si>
  <si>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</si>
  <si>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</si>
  <si>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</si>
  <si>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</si>
  <si>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</si>
  <si>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</si>
  <si>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</si>
  <si>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</si>
  <si>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</si>
  <si>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</si>
  <si>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</si>
  <si>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</si>
  <si>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</si>
  <si>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</si>
  <si>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</si>
  <si>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</si>
  <si>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</si>
  <si>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</si>
  <si>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</si>
  <si>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</si>
  <si>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</si>
  <si>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</si>
  <si>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</si>
  <si>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</si>
  <si>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</si>
  <si>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</si>
  <si>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</si>
  <si>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</si>
  <si>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</si>
  <si>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</si>
  <si>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</si>
  <si>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</si>
  <si>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</si>
  <si>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</si>
  <si>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</si>
  <si>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</si>
  <si>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</si>
  <si>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</si>
  <si>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</si>
  <si>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</si>
  <si>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</si>
  <si>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</si>
  <si>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</si>
  <si>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</si>
  <si>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</si>
  <si>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</si>
  <si>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</si>
  <si>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</si>
  <si>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</si>
  <si>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</si>
  <si>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</si>
  <si>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</si>
  <si>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</si>
  <si>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</si>
  <si>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</si>
  <si>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</si>
  <si>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</si>
  <si>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</si>
  <si>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</si>
  <si>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</si>
  <si>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</si>
  <si>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</si>
  <si>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</si>
  <si>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</si>
  <si>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</si>
  <si>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</si>
  <si>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</si>
  <si>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</si>
  <si>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</si>
  <si>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</si>
  <si>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</si>
  <si>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</si>
  <si>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</si>
  <si>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</si>
  <si>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</si>
  <si>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</si>
  <si>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</si>
  <si>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</si>
  <si>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</si>
  <si>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</si>
  <si>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</si>
  <si>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</si>
  <si>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</si>
  <si>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</si>
  <si>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</si>
  <si>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</si>
  <si>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</si>
  <si>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</si>
  <si>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</si>
  <si>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</si>
  <si>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</si>
  <si>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</si>
  <si>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</si>
  <si>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</si>
  <si>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</si>
  <si>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</si>
  <si>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</si>
  <si>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</si>
  <si>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</si>
  <si>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</si>
  <si>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</si>
  <si>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</si>
  <si>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</si>
  <si>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</si>
  <si>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</si>
  <si>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</si>
  <si>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</si>
  <si>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</si>
  <si>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</si>
  <si>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</si>
  <si>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</si>
  <si>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</si>
  <si>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</si>
  <si>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</si>
  <si>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</si>
  <si>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</si>
  <si>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</si>
  <si>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</si>
  <si>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</si>
  <si>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</si>
  <si>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</si>
  <si>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</si>
  <si>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</si>
  <si>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</si>
  <si>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</si>
  <si>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</si>
  <si>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</si>
  <si>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</si>
  <si>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</si>
  <si>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</si>
  <si>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</si>
  <si>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</si>
  <si>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</si>
  <si>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</si>
  <si>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</si>
  <si>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</si>
  <si>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</si>
  <si>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</si>
  <si>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</si>
  <si>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</si>
  <si>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</si>
  <si>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</si>
  <si>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</si>
  <si>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</si>
  <si>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</si>
  <si>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</si>
  <si>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</si>
  <si>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</si>
  <si>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</si>
  <si>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</si>
  <si>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</si>
  <si>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</si>
  <si>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</si>
  <si>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</si>
  <si>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</si>
  <si>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</si>
  <si>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</si>
  <si>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</si>
  <si>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</si>
  <si>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</si>
  <si>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</si>
  <si>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</si>
  <si>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</si>
  <si>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</si>
  <si>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</si>
  <si>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</si>
  <si>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</si>
  <si>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</si>
  <si>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</si>
  <si>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</si>
  <si>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</si>
  <si>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</si>
  <si>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</si>
  <si>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</si>
  <si>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</si>
  <si>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</si>
  <si>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</si>
  <si>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</si>
  <si>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</si>
  <si>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</si>
  <si>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</si>
  <si>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</si>
  <si>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</si>
  <si>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</si>
  <si>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</si>
  <si>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</si>
  <si>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</si>
  <si>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</si>
  <si>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</si>
  <si>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</si>
  <si>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</si>
  <si>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</si>
  <si>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</si>
  <si>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</si>
  <si>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</si>
  <si>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</si>
  <si>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</si>
  <si>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</si>
  <si>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</si>
  <si>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</si>
  <si>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</si>
  <si>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</si>
  <si>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</si>
  <si>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</si>
  <si>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</si>
  <si>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</si>
  <si>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</si>
  <si>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</si>
  <si>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</si>
  <si>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</si>
  <si>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</si>
  <si>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</si>
  <si>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</si>
  <si>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</si>
  <si>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</si>
  <si>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</si>
  <si>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</si>
  <si>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</si>
  <si>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</si>
  <si>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</si>
  <si>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</si>
  <si>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</si>
  <si>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</si>
  <si>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</si>
  <si>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</si>
  <si>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</si>
  <si>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</si>
  <si>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</si>
  <si>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</si>
  <si>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</si>
  <si>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</si>
  <si>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</si>
  <si>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</si>
  <si>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</si>
  <si>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</si>
  <si>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</si>
  <si>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</si>
  <si>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</si>
  <si>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</si>
  <si>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</si>
  <si>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</si>
  <si>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</si>
  <si>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</si>
  <si>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</si>
  <si>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</si>
  <si>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</si>
  <si>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</si>
  <si>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</si>
  <si>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</si>
  <si>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</si>
  <si>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</si>
  <si>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</si>
  <si>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</si>
  <si>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</si>
  <si>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</si>
  <si>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</si>
  <si>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</si>
  <si>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</si>
  <si>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</si>
  <si>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</si>
  <si>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</si>
  <si>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</si>
  <si>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</si>
  <si>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</si>
  <si>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</si>
  <si>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</si>
  <si>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</si>
  <si>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</si>
  <si>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</si>
  <si>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</si>
  <si>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</si>
  <si>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</si>
  <si>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</si>
  <si>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</si>
  <si>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</si>
  <si>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</si>
  <si>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</si>
  <si>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</si>
  <si>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</si>
  <si>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</si>
  <si>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</si>
  <si>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</si>
  <si>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</si>
  <si>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</si>
  <si>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</si>
  <si>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</si>
  <si>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</si>
  <si>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</si>
  <si>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</si>
  <si>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</si>
  <si>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</si>
  <si>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</si>
  <si>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</si>
  <si>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</si>
  <si>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</si>
  <si>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</si>
  <si>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</si>
  <si>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</si>
  <si>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</si>
  <si>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</si>
  <si>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</si>
  <si>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</si>
  <si>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</si>
  <si>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</si>
  <si>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</si>
  <si>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</si>
  <si>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</si>
  <si>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</si>
  <si>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</si>
  <si>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</si>
  <si>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</si>
  <si>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</si>
  <si>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</si>
  <si>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</si>
  <si>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</si>
  <si>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</si>
  <si>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</si>
  <si>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</si>
  <si>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</si>
  <si>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</si>
  <si>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</si>
  <si>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</si>
  <si>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</si>
  <si>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</si>
  <si>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</si>
  <si>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</si>
  <si>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</si>
  <si>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</si>
  <si>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</si>
  <si>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</si>
  <si>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</si>
  <si>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</si>
  <si>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</si>
  <si>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</si>
  <si>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</si>
  <si>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</si>
  <si>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</si>
  <si>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</si>
  <si>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</si>
  <si>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</si>
  <si>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</si>
  <si>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</si>
  <si>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</si>
  <si>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</si>
  <si>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</si>
  <si>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</si>
  <si>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</si>
  <si>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</si>
  <si>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</si>
  <si>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</si>
  <si>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</si>
  <si>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</si>
  <si>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</si>
  <si>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</si>
  <si>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</si>
  <si>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</si>
  <si>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</si>
  <si>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</si>
  <si>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</si>
  <si>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</si>
  <si>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</si>
  <si>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</si>
  <si>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</si>
  <si>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</si>
  <si>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</si>
  <si>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</si>
  <si>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</si>
  <si>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</si>
  <si>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</si>
  <si>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</si>
  <si>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</si>
  <si>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</si>
  <si>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</si>
  <si>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</si>
  <si>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</si>
  <si>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</si>
  <si>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</si>
  <si>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</si>
  <si>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</si>
  <si>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</si>
  <si>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</si>
  <si>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</si>
  <si>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</si>
  <si>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</si>
  <si>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</si>
  <si>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</si>
  <si>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</si>
  <si>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</si>
  <si>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</si>
  <si>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</si>
  <si>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</si>
  <si>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</si>
  <si>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</si>
  <si>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</si>
  <si>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</si>
  <si>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</si>
  <si>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</si>
  <si>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</si>
  <si>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</si>
  <si>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</si>
  <si>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</si>
  <si>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</si>
  <si>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</si>
  <si>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</si>
  <si>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</si>
  <si>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</si>
  <si>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</si>
  <si>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</si>
  <si>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</si>
  <si>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</si>
  <si>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</si>
  <si>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</si>
  <si>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</si>
  <si>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</si>
  <si>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</si>
  <si>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</si>
  <si>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</si>
  <si>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</si>
  <si>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</si>
  <si>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</si>
  <si>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</si>
  <si>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</si>
  <si>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</si>
  <si>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</si>
  <si>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</si>
  <si>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</si>
  <si>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</si>
  <si>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</si>
  <si>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</si>
  <si>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</si>
  <si>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</si>
  <si>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</si>
  <si>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</si>
  <si>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</si>
  <si>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</si>
  <si>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</si>
  <si>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</si>
  <si>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</si>
  <si>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</si>
  <si>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</si>
  <si>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</si>
  <si>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</si>
  <si>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</si>
  <si>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</si>
  <si>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</si>
  <si>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</si>
  <si>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</si>
  <si>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</si>
  <si>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</si>
  <si>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</si>
  <si>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</si>
  <si>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</si>
  <si>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</si>
  <si>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</si>
  <si>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</si>
  <si>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</si>
  <si>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</si>
  <si>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</si>
  <si>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</si>
  <si>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</si>
  <si>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</si>
  <si>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</si>
  <si>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</si>
  <si>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</si>
  <si>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</si>
  <si>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</si>
  <si>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</si>
  <si>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</si>
  <si>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</si>
  <si>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</si>
  <si>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</si>
  <si>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</si>
  <si>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</si>
  <si>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</si>
  <si>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</si>
  <si>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</si>
  <si>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</si>
  <si>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</si>
  <si>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</si>
  <si>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</si>
  <si>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</si>
  <si>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</si>
  <si>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</si>
  <si>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</si>
  <si>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</si>
  <si>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</si>
  <si>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</si>
  <si>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</si>
  <si>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</si>
  <si>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</si>
  <si>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</si>
  <si>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</si>
  <si>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</si>
  <si>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</si>
  <si>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</si>
  <si>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</si>
  <si>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</si>
  <si>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</si>
  <si>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</si>
  <si>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</si>
  <si>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</si>
  <si>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</si>
  <si>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</si>
  <si>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</si>
  <si>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</si>
  <si>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</si>
  <si>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</si>
  <si>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</si>
  <si>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</si>
  <si>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</si>
  <si>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</si>
  <si>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</si>
  <si>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</si>
  <si>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</si>
  <si>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</si>
  <si>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</si>
  <si>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</si>
  <si>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</si>
  <si>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</si>
  <si>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</si>
  <si>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</si>
  <si>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</si>
  <si>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</si>
  <si>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</si>
  <si>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</si>
  <si>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</si>
  <si>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</si>
  <si>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</si>
  <si>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</si>
  <si>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</si>
  <si>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</si>
  <si>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</si>
  <si>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</si>
  <si>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</si>
  <si>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</si>
  <si>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</si>
  <si>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</si>
  <si>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</si>
  <si>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</si>
  <si>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</si>
  <si>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</si>
  <si>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</si>
  <si>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</si>
  <si>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</si>
  <si>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</si>
  <si>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</si>
  <si>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</si>
  <si>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</si>
  <si>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</si>
  <si>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</si>
  <si>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</si>
  <si>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</si>
  <si>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</si>
  <si>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</si>
  <si>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</si>
  <si>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</si>
  <si>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</si>
  <si>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</si>
  <si>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</si>
  <si>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</si>
  <si>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</si>
  <si>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</si>
  <si>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</si>
  <si>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</si>
  <si>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</si>
  <si>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</si>
  <si>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</si>
  <si>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</si>
  <si>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</si>
  <si>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</si>
  <si>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</si>
  <si>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</si>
  <si>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</si>
  <si>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</si>
  <si>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</si>
  <si>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</si>
  <si>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</si>
  <si>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</si>
  <si>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</si>
  <si>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</si>
  <si>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</si>
  <si>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</si>
  <si>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</si>
  <si>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</si>
  <si>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</si>
  <si>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</si>
  <si>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</si>
  <si>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</si>
  <si>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</si>
  <si>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</si>
  <si>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</si>
  <si>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</si>
  <si>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</si>
  <si>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</si>
  <si>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</si>
  <si>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</si>
  <si>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</si>
  <si>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</si>
  <si>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</si>
  <si>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</si>
  <si>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</si>
  <si>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</si>
  <si>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</si>
  <si>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</si>
  <si>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</si>
  <si>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</si>
  <si>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</si>
  <si>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</si>
  <si>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</si>
  <si>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</si>
  <si>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</si>
  <si>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</si>
  <si>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</si>
  <si>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</si>
  <si>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</si>
  <si>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</si>
  <si>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</si>
  <si>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</si>
  <si>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</si>
  <si>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</si>
  <si>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</si>
  <si>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</si>
  <si>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</si>
  <si>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</si>
  <si>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</si>
  <si>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</si>
  <si>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</si>
  <si>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</si>
  <si>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</si>
  <si>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</si>
  <si>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</si>
  <si>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</si>
  <si>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</si>
  <si>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</si>
  <si>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</si>
  <si>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</si>
  <si>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</si>
  <si>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</si>
  <si>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</si>
  <si>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</si>
  <si>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</si>
  <si>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</si>
  <si>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</si>
  <si>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</si>
  <si>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</si>
  <si>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</si>
  <si>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</si>
  <si>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</si>
  <si>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</si>
  <si>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</si>
  <si>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</si>
  <si>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</si>
  <si>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</si>
  <si>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</si>
  <si>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</si>
  <si>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</si>
  <si>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</si>
  <si>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</si>
  <si>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</si>
  <si>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</si>
  <si>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</si>
  <si>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</si>
  <si>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</si>
  <si>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</si>
  <si>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</si>
  <si>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</si>
  <si>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</si>
  <si>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</si>
  <si>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</si>
  <si>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</si>
  <si>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</si>
  <si>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</si>
  <si>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</si>
  <si>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</si>
  <si>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</si>
  <si>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</si>
  <si>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</si>
  <si>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</si>
  <si>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</si>
  <si>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</si>
  <si>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</si>
  <si>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</si>
  <si>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</si>
  <si>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</si>
  <si>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</si>
  <si>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</si>
  <si>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</si>
  <si>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</si>
  <si>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</si>
  <si>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</si>
  <si>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</si>
  <si>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</si>
  <si>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</si>
  <si>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</si>
  <si>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</si>
  <si>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</si>
  <si>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</si>
  <si>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</si>
  <si>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</si>
  <si>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</si>
  <si>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</si>
  <si>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</si>
  <si>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</si>
  <si>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</si>
  <si>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</si>
  <si>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</si>
  <si>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</si>
  <si>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</si>
  <si>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</si>
  <si>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</si>
  <si>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</si>
  <si>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</si>
  <si>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</si>
  <si>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</si>
  <si>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</si>
  <si>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</si>
  <si>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</si>
  <si>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</si>
  <si>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</si>
  <si>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</si>
  <si>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</si>
  <si>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</si>
  <si>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</si>
  <si>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</si>
  <si>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</si>
  <si>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</si>
  <si>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</si>
  <si>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</si>
  <si>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</si>
  <si>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</si>
  <si>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</si>
  <si>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</si>
  <si>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</si>
  <si>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</si>
  <si>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</si>
  <si>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</si>
  <si>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</si>
  <si>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</si>
  <si>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</si>
  <si>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</si>
  <si>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</si>
  <si>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</si>
  <si>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</si>
  <si>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</si>
  <si>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</si>
  <si>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</si>
  <si>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</si>
  <si>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</si>
  <si>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</si>
  <si>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</si>
  <si>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</si>
  <si>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</si>
  <si>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</si>
  <si>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</si>
  <si>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</si>
  <si>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</si>
  <si>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</si>
  <si>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</si>
  <si>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</si>
  <si>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</si>
  <si>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</si>
  <si>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</si>
  <si>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</si>
  <si>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</si>
  <si>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</si>
  <si>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</si>
  <si>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</si>
  <si>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</si>
  <si>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</si>
  <si>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</si>
  <si>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</si>
  <si>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</si>
  <si>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</si>
  <si>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</si>
  <si>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</si>
  <si>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</si>
  <si>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</si>
  <si>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</si>
  <si>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</si>
  <si>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</si>
  <si>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</si>
  <si>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</si>
  <si>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</si>
  <si>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</si>
  <si>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</si>
  <si>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</si>
  <si>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</si>
  <si>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</si>
  <si>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</si>
  <si>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</si>
  <si>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</si>
  <si>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</si>
  <si>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</si>
  <si>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</si>
  <si>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</si>
  <si>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</si>
  <si>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</si>
  <si>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</si>
  <si>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</si>
  <si>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</si>
  <si>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</si>
  <si>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</si>
  <si>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</si>
  <si>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</si>
  <si>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</si>
  <si>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</si>
  <si>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</si>
  <si>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</si>
  <si>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</si>
  <si>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</si>
  <si>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</si>
  <si>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</si>
  <si>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</si>
  <si>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</si>
  <si>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</si>
  <si>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</si>
  <si>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</si>
  <si>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</si>
  <si>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</si>
  <si>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</si>
  <si>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</si>
  <si>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</si>
  <si>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</si>
  <si>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</si>
  <si>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</si>
  <si>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</si>
  <si>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</si>
  <si>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</si>
  <si>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</si>
  <si>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</si>
  <si>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</si>
  <si>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</si>
  <si>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</si>
  <si>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</si>
  <si>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</si>
  <si>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</si>
  <si>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</si>
  <si>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</si>
  <si>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</si>
  <si>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</si>
  <si>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</si>
  <si>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</si>
  <si>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</si>
  <si>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</si>
  <si>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</si>
  <si>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</si>
  <si>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</si>
  <si>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</si>
  <si>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</si>
  <si>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</si>
  <si>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</si>
  <si>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</si>
  <si>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</si>
  <si>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</si>
  <si>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</si>
  <si>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</si>
  <si>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</si>
  <si>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</si>
  <si>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</si>
  <si>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</si>
  <si>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</si>
  <si>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</si>
  <si>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</si>
  <si>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</si>
  <si>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</si>
  <si>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</si>
  <si>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</si>
  <si>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</si>
  <si>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</si>
  <si>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</si>
  <si>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</si>
  <si>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</si>
  <si>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</si>
  <si>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</si>
  <si>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</si>
  <si>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</si>
  <si>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</si>
  <si>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</si>
  <si>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</si>
  <si>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</si>
  <si>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</si>
  <si>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</si>
  <si>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</si>
  <si>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</si>
  <si>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</si>
  <si>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</si>
  <si>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</si>
  <si>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</si>
  <si>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</si>
  <si>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</si>
  <si>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</si>
  <si>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</si>
  <si>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</si>
  <si>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</si>
  <si>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</si>
  <si>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</si>
  <si>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</si>
  <si>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</si>
  <si>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</si>
  <si>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</si>
  <si>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</si>
  <si>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</si>
  <si>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</si>
  <si>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</si>
  <si>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</si>
  <si>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</si>
  <si>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</si>
  <si>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</si>
  <si>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</si>
  <si>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</si>
  <si>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</si>
  <si>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</si>
  <si>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</si>
  <si>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</si>
  <si>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</si>
  <si>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</si>
  <si>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</si>
  <si>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</si>
  <si>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</si>
  <si>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</si>
  <si>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</si>
  <si>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</si>
  <si>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</si>
  <si>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</si>
  <si>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</si>
  <si>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</si>
  <si>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</si>
  <si>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</si>
  <si>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</si>
  <si>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</si>
  <si>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</si>
  <si>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</si>
  <si>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</si>
  <si>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</si>
  <si>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</si>
  <si>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</si>
  <si>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</si>
  <si>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</si>
  <si>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</si>
  <si>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</si>
  <si>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</si>
  <si>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</si>
  <si>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</si>
  <si>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</si>
  <si>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</si>
  <si>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</si>
  <si>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</si>
  <si>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</si>
  <si>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</si>
  <si>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</si>
  <si>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</si>
  <si>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</si>
  <si>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</si>
  <si>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</si>
  <si>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</si>
  <si>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</si>
  <si>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</si>
  <si>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</si>
  <si>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</si>
  <si>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</si>
  <si>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</si>
  <si>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</si>
  <si>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</si>
  <si>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</si>
  <si>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</si>
  <si>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</si>
  <si>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</si>
  <si>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</si>
  <si>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</si>
  <si>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</si>
  <si>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</si>
  <si>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</si>
  <si>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</si>
  <si>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</si>
  <si>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</si>
  <si>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</si>
  <si>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</si>
  <si>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</si>
  <si>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</si>
  <si>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</si>
  <si>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</si>
  <si>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</si>
  <si>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</si>
  <si>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</si>
  <si>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</si>
  <si>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</si>
  <si>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</si>
  <si>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</si>
  <si>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</si>
  <si>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</si>
  <si>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</si>
  <si>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</si>
  <si>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</si>
  <si>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</si>
  <si>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</si>
  <si>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</si>
  <si>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</si>
  <si>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</si>
  <si>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</si>
  <si>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</si>
  <si>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</si>
  <si>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</si>
  <si>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</si>
  <si>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</si>
  <si>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</si>
  <si>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</si>
  <si>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</si>
  <si>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</si>
  <si>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</si>
  <si>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</si>
  <si>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</si>
  <si>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</si>
  <si>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</si>
  <si>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</si>
  <si>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</si>
  <si>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</si>
  <si>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</si>
  <si>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</si>
  <si>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</si>
  <si>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</si>
  <si>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</si>
  <si>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</si>
  <si>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</si>
  <si>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</si>
  <si>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</si>
  <si>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</si>
  <si>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</si>
  <si>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</si>
  <si>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</si>
  <si>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</si>
  <si>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</si>
  <si>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</si>
  <si>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</si>
  <si>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</si>
  <si>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</si>
  <si>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</si>
  <si>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</si>
  <si>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</si>
  <si>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</si>
  <si>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</si>
  <si>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</si>
  <si>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</si>
  <si>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</si>
  <si>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</si>
  <si>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</si>
  <si>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</si>
  <si>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</si>
  <si>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</si>
  <si>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</si>
  <si>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</si>
  <si>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</si>
  <si>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</si>
  <si>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</si>
  <si>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</si>
  <si>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</si>
  <si>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</si>
  <si>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</si>
  <si>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</si>
  <si>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</si>
  <si>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</si>
  <si>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</si>
  <si>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</si>
  <si>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</si>
  <si>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</si>
  <si>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</si>
  <si>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</si>
  <si>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</si>
  <si>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</si>
  <si>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</si>
  <si>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</si>
  <si>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</si>
  <si>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</si>
  <si>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</si>
  <si>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</si>
  <si>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</si>
  <si>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</si>
  <si>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</si>
  <si>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</si>
  <si>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</si>
  <si>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</si>
  <si>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</si>
  <si>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</si>
  <si>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</si>
  <si>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</si>
  <si>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</si>
  <si>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</si>
  <si>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</si>
  <si>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</si>
  <si>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</si>
  <si>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</si>
  <si>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</si>
  <si>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</si>
  <si>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</si>
  <si>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</si>
  <si>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</si>
  <si>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</si>
  <si>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</si>
  <si>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</si>
  <si>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</si>
  <si>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</si>
  <si>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</si>
  <si>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</si>
  <si>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</si>
  <si>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</si>
  <si>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</si>
  <si>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</si>
  <si>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</si>
  <si>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</si>
  <si>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</si>
  <si>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</si>
  <si>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</si>
  <si>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</si>
  <si>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</si>
  <si>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</si>
  <si>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</si>
  <si>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</si>
  <si>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</si>
  <si>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</si>
  <si>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</si>
  <si>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</si>
  <si>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</si>
  <si>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</si>
  <si>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</si>
  <si>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</si>
  <si>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</si>
  <si>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</si>
  <si>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</si>
  <si>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</si>
  <si>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</si>
  <si>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</si>
  <si>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</si>
  <si>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</si>
  <si>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</si>
  <si>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</si>
  <si>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</si>
  <si>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</si>
  <si>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</si>
  <si>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</si>
  <si>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</si>
  <si>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</si>
  <si>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</si>
  <si>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</si>
  <si>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</si>
  <si>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</si>
  <si>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</si>
  <si>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</si>
  <si>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</si>
  <si>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</si>
  <si>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</si>
  <si>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</si>
  <si>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</si>
  <si>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</si>
  <si>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</si>
  <si>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</si>
  <si>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</si>
  <si>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</si>
  <si>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</si>
  <si>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</si>
  <si>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</si>
  <si>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</si>
  <si>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</si>
  <si>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</si>
  <si>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</si>
  <si>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</si>
  <si>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</si>
  <si>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</si>
  <si>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</si>
  <si>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</si>
  <si>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</si>
  <si>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</si>
  <si>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</si>
  <si>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</si>
  <si>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</si>
  <si>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</si>
  <si>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</si>
  <si>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</si>
  <si>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</si>
  <si>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</si>
  <si>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</si>
  <si>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</si>
  <si>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</si>
  <si>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</si>
  <si>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</si>
  <si>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</si>
  <si>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</si>
  <si>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</si>
  <si>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</si>
  <si>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</si>
  <si>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</si>
  <si>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</si>
  <si>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</si>
  <si>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</si>
  <si>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</si>
  <si>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</si>
  <si>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</si>
  <si>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</si>
  <si>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</si>
  <si>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</si>
  <si>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</si>
  <si>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</si>
  <si>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</si>
  <si>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</si>
  <si>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</si>
  <si>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</si>
  <si>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</si>
  <si>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</si>
  <si>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</si>
  <si>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</si>
  <si>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</si>
  <si>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</si>
  <si>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</si>
  <si>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</si>
  <si>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</si>
  <si>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</si>
  <si>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</si>
  <si>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</si>
  <si>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</si>
  <si>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</si>
  <si>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</si>
  <si>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</si>
  <si>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</si>
  <si>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</si>
  <si>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</si>
  <si>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</si>
  <si>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</si>
  <si>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</si>
  <si>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</si>
  <si>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</si>
  <si>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</si>
  <si>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</si>
  <si>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</si>
  <si>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</si>
  <si>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</si>
  <si>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</si>
  <si>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</si>
  <si>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</si>
  <si>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</si>
  <si>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</si>
  <si>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</si>
  <si>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</si>
  <si>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</si>
  <si>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</si>
  <si>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</si>
  <si>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</si>
  <si>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</si>
  <si>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</si>
  <si>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</si>
  <si>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</si>
  <si>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</si>
  <si>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</si>
  <si>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</si>
  <si>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</si>
  <si>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</si>
  <si>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</si>
  <si>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</si>
  <si>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</si>
  <si>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</si>
  <si>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</si>
  <si>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</si>
  <si>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</si>
  <si>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</si>
  <si>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</si>
  <si>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</si>
  <si>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</si>
  <si>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</si>
  <si>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</si>
  <si>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</si>
  <si>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</si>
  <si>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</si>
  <si>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</si>
  <si>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</si>
  <si>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</si>
  <si>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</si>
  <si>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</si>
  <si>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</si>
  <si>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</si>
  <si>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</si>
  <si>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</si>
  <si>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</si>
  <si>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</si>
  <si>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</si>
  <si>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</si>
  <si>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</si>
  <si>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</si>
  <si>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</si>
  <si>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</si>
  <si>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</si>
  <si>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</si>
  <si>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</si>
  <si>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</si>
  <si>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</si>
  <si>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</si>
  <si>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</si>
  <si>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</si>
  <si>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</si>
  <si>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</si>
  <si>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</si>
  <si>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</si>
  <si>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</si>
  <si>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</si>
  <si>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</si>
  <si>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</si>
  <si>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</si>
  <si>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</si>
  <si>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</si>
  <si>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</si>
  <si>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</si>
  <si>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</si>
  <si>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</si>
  <si>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</si>
  <si>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</si>
  <si>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</si>
  <si>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</si>
  <si>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</si>
  <si>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</si>
  <si>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</si>
  <si>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</si>
  <si>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</si>
  <si>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</si>
  <si>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</si>
  <si>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</si>
  <si>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</si>
  <si>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</si>
  <si>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</si>
  <si>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</si>
  <si>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</si>
  <si>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</si>
  <si>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</si>
  <si>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</si>
  <si>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</si>
  <si>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</si>
  <si>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</si>
  <si>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</si>
  <si>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</si>
  <si>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</si>
  <si>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</si>
  <si>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</si>
  <si>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</si>
  <si>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</si>
  <si>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</si>
  <si>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</si>
  <si>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</si>
  <si>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</si>
  <si>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</si>
  <si>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</si>
  <si>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</si>
  <si>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</si>
  <si>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</si>
  <si>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</si>
  <si>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</si>
  <si>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</si>
  <si>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</si>
  <si>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</si>
  <si>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</si>
  <si>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</si>
  <si>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</si>
  <si>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</si>
  <si>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</si>
  <si>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</si>
  <si>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</si>
  <si>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</si>
  <si>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</si>
  <si>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</si>
  <si>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</si>
  <si>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</si>
  <si>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</si>
  <si>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</si>
  <si>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</si>
  <si>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</si>
  <si>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</si>
  <si>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</si>
  <si>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</si>
  <si>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</si>
  <si>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</si>
  <si>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</si>
  <si>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</si>
  <si>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</si>
  <si>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</si>
  <si>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</si>
  <si>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</si>
  <si>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</si>
  <si>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</si>
  <si>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</si>
  <si>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</si>
  <si>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</si>
  <si>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</si>
  <si>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</si>
  <si>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</si>
  <si>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</si>
  <si>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</si>
  <si>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</si>
  <si>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</si>
  <si>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</si>
  <si>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</si>
  <si>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</si>
  <si>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</si>
  <si>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</si>
  <si>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</si>
  <si>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</si>
  <si>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</si>
  <si>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</si>
  <si>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</si>
  <si>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</si>
  <si>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</si>
  <si>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</si>
  <si>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</si>
  <si>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</si>
  <si>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</si>
  <si>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</si>
  <si>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</si>
  <si>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</si>
  <si>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</si>
  <si>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</si>
  <si>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</si>
  <si>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</si>
  <si>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</si>
  <si>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</si>
  <si>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</si>
  <si>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</si>
  <si>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</si>
  <si>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</si>
  <si>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</si>
  <si>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</si>
  <si>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</si>
  <si>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</si>
  <si>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</si>
  <si>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</si>
  <si>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</si>
  <si>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</si>
  <si>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</si>
  <si>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</si>
  <si>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</si>
  <si>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</si>
  <si>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</si>
  <si>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</si>
  <si>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</si>
  <si>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</si>
  <si>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</si>
  <si>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</si>
  <si>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</si>
  <si>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</si>
  <si>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</si>
  <si>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</si>
  <si>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</si>
  <si>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</si>
  <si>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</si>
  <si>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</si>
  <si>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</si>
  <si>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</si>
  <si>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</si>
  <si>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</si>
  <si>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</si>
  <si>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</si>
  <si>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</si>
  <si>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</si>
  <si>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</si>
  <si>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</si>
  <si>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</si>
  <si>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</si>
  <si>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</si>
  <si>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</si>
  <si>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</si>
  <si>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</si>
  <si>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</si>
  <si>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</si>
  <si>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</si>
  <si>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</si>
  <si>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</si>
  <si>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</si>
  <si>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</si>
  <si>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</si>
  <si>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</si>
  <si>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</si>
  <si>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</si>
  <si>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</si>
  <si>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</si>
  <si>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</si>
  <si>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</si>
  <si>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</si>
  <si>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</si>
  <si>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</si>
  <si>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</si>
  <si>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</si>
  <si>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</si>
  <si>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</si>
  <si>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</si>
  <si>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</si>
  <si>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</si>
  <si>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</si>
  <si>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</si>
  <si>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</si>
  <si>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</si>
  <si>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</si>
  <si>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</si>
  <si>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</si>
  <si>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</si>
  <si>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</si>
  <si>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</si>
  <si>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</si>
  <si>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</si>
  <si>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</si>
  <si>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</si>
  <si>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</si>
  <si>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</si>
  <si>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</si>
  <si>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</si>
  <si>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</si>
  <si>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</si>
  <si>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</si>
  <si>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</si>
  <si>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</si>
  <si>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</si>
  <si>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</si>
  <si>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</si>
  <si>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</si>
  <si>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</si>
  <si>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</si>
  <si>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</si>
  <si>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</si>
  <si>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</si>
  <si>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</si>
  <si>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</si>
  <si>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</si>
  <si>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</si>
  <si>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</si>
  <si>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</si>
  <si>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</si>
  <si>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</si>
  <si>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</si>
  <si>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</si>
  <si>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</si>
  <si>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</si>
  <si>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</si>
  <si>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</si>
  <si>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</si>
  <si>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</si>
  <si>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</si>
  <si>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</si>
  <si>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</si>
  <si>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</si>
  <si>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</si>
  <si>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</si>
  <si>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</si>
  <si>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</si>
  <si>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</si>
  <si>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</si>
  <si>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</si>
  <si>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</si>
  <si>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</si>
  <si>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</si>
  <si>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</si>
  <si>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</si>
  <si>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</si>
  <si>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</si>
  <si>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</si>
  <si>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</si>
  <si>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</si>
  <si>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</si>
  <si>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</si>
  <si>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</si>
  <si>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</si>
  <si>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</si>
  <si>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</si>
  <si>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</si>
  <si>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</si>
  <si>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</si>
  <si>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</si>
  <si>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</si>
  <si>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</si>
  <si>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</si>
  <si>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</si>
  <si>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</si>
  <si>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</si>
  <si>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</si>
  <si>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</si>
  <si>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</si>
  <si>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</si>
  <si>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</si>
  <si>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</si>
  <si>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</si>
  <si>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</si>
  <si>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</si>
  <si>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</si>
  <si>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</si>
  <si>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</si>
  <si>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</si>
  <si>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</si>
  <si>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</si>
  <si>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</si>
  <si>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</si>
  <si>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</si>
  <si>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</si>
  <si>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</si>
  <si>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</si>
  <si>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</si>
  <si>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</si>
  <si>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</si>
  <si>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</si>
  <si>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</si>
  <si>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</si>
  <si>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</si>
  <si>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</si>
  <si>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</si>
  <si>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</si>
  <si>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</si>
  <si>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</si>
  <si>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</si>
  <si>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</si>
  <si>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</si>
  <si>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</si>
  <si>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</si>
  <si>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</si>
  <si>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</si>
  <si>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</si>
  <si>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</si>
  <si>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</si>
  <si>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</si>
  <si>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</si>
  <si>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</si>
  <si>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</si>
  <si>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</si>
  <si>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</si>
  <si>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</si>
  <si>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</si>
  <si>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</si>
  <si>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</si>
  <si>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</si>
  <si>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</si>
  <si>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</si>
  <si>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</si>
  <si>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</si>
  <si>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</si>
  <si>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</si>
  <si>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</si>
  <si>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</si>
  <si>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</si>
  <si>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</si>
  <si>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</si>
  <si>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</si>
  <si>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</si>
  <si>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</si>
  <si>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</si>
  <si>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</si>
  <si>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</si>
  <si>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</si>
  <si>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</si>
  <si>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</si>
  <si>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</si>
  <si>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</si>
  <si>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</si>
  <si>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</si>
  <si>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</si>
  <si>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</si>
  <si>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</si>
  <si>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</si>
  <si>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</si>
  <si>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</si>
  <si>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</si>
  <si>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</si>
  <si>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</si>
  <si>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</si>
  <si>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</si>
  <si>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</si>
  <si>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</si>
  <si>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</si>
  <si>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</si>
  <si>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</si>
  <si>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</si>
  <si>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</si>
  <si>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</si>
  <si>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</si>
  <si>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</si>
  <si>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</si>
  <si>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</si>
  <si>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</si>
  <si>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</si>
  <si>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</si>
  <si>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</si>
  <si>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</si>
  <si>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</si>
  <si>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</si>
  <si>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</si>
  <si>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</si>
  <si>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</si>
  <si>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</si>
  <si>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</si>
  <si>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</si>
  <si>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</si>
  <si>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</si>
  <si>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</si>
  <si>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</si>
  <si>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</si>
  <si>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</si>
  <si>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</si>
  <si>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</si>
  <si>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</si>
  <si>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</si>
  <si>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</si>
  <si>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</si>
  <si>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</si>
  <si>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</si>
  <si>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</si>
  <si>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</si>
  <si>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</si>
  <si>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</si>
  <si>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</si>
  <si>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</si>
  <si>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</si>
  <si>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</si>
  <si>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</si>
  <si>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</si>
  <si>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</si>
  <si>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</si>
  <si>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</si>
  <si>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</si>
  <si>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</si>
  <si>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</si>
  <si>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</si>
  <si>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</si>
  <si>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</si>
  <si>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</si>
  <si>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</si>
  <si>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</si>
  <si>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</si>
  <si>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</si>
  <si>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</si>
  <si>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</si>
  <si>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</si>
  <si>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</si>
  <si>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</si>
  <si>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</si>
  <si>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</si>
  <si>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</si>
  <si>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</si>
  <si>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</si>
  <si>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</si>
  <si>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</si>
  <si>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</si>
  <si>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</si>
  <si>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</si>
  <si>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</si>
  <si>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</si>
  <si>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</si>
  <si>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</si>
  <si>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</si>
  <si>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</si>
  <si>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</si>
  <si>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</si>
  <si>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</si>
  <si>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</si>
  <si>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</si>
  <si>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</si>
  <si>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</si>
  <si>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</si>
  <si>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</si>
  <si>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</si>
  <si>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</si>
  <si>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</si>
  <si>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</si>
  <si>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</si>
  <si>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</si>
  <si>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</si>
  <si>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</si>
  <si>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</si>
  <si>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</si>
  <si>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</si>
  <si>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</si>
  <si>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</si>
  <si>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</si>
  <si>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</si>
  <si>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</si>
  <si>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</si>
  <si>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</si>
  <si>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</si>
  <si>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</si>
  <si>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</si>
  <si>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</si>
  <si>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</si>
  <si>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</si>
  <si>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</si>
  <si>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</si>
  <si>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</si>
  <si>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</si>
  <si>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</si>
  <si>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</si>
  <si>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</si>
  <si>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</si>
  <si>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</si>
  <si>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</si>
  <si>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</si>
  <si>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</si>
  <si>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</si>
  <si>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</si>
  <si>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</si>
  <si>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</si>
  <si>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</si>
  <si>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</si>
  <si>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</si>
  <si>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</si>
  <si>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</si>
  <si>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</si>
  <si>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</si>
  <si>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</si>
  <si>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</si>
  <si>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</si>
  <si>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</si>
  <si>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</si>
  <si>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</si>
  <si>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</si>
  <si>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</si>
  <si>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</si>
  <si>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</si>
  <si>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</si>
  <si>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</si>
  <si>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</si>
  <si>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</si>
  <si>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</si>
  <si>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</si>
  <si>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</si>
  <si>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</si>
  <si>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</si>
  <si>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</si>
  <si>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</si>
  <si>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</si>
  <si>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</si>
  <si>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</si>
  <si>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</si>
  <si>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</si>
  <si>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</si>
  <si>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</si>
  <si>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</si>
  <si>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</si>
  <si>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</si>
  <si>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</si>
  <si>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</si>
  <si>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</si>
  <si>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</si>
  <si>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</si>
  <si>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</si>
  <si>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</si>
  <si>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</si>
  <si>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</si>
  <si>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</si>
  <si>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</si>
  <si>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</si>
  <si>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</si>
  <si>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</si>
  <si>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</si>
  <si>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</si>
  <si>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</si>
  <si>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</si>
  <si>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</si>
  <si>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</si>
  <si>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</si>
  <si>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</si>
  <si>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</si>
  <si>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</si>
  <si>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</si>
  <si>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</si>
  <si>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</si>
  <si>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</si>
  <si>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</si>
  <si>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</si>
  <si>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</si>
  <si>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</si>
  <si>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</si>
  <si>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</si>
  <si>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</si>
  <si>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</si>
  <si>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</si>
  <si>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</si>
  <si>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</si>
  <si>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</si>
  <si>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</si>
  <si>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</si>
  <si>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</si>
  <si>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</si>
  <si>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</si>
  <si>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</si>
  <si>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</si>
  <si>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</si>
  <si>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</si>
  <si>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</si>
  <si>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</si>
  <si>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</si>
  <si>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</si>
  <si>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</si>
  <si>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</si>
  <si>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</si>
  <si>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</si>
  <si>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</si>
  <si>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</si>
  <si>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</si>
  <si>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</si>
  <si>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</si>
  <si>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</si>
  <si>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</si>
  <si>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</si>
  <si>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</si>
  <si>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</si>
  <si>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</si>
  <si>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</si>
  <si>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</si>
  <si>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</si>
  <si>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</si>
  <si>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</si>
  <si>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</si>
  <si>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</si>
  <si>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</si>
  <si>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</si>
  <si>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</si>
  <si>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</si>
  <si>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</si>
  <si>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</si>
  <si>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</si>
  <si>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</si>
  <si>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</si>
  <si>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</si>
  <si>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</si>
  <si>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</si>
  <si>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</si>
  <si>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</si>
  <si>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</si>
  <si>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</si>
  <si>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</si>
  <si>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</si>
  <si>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</si>
  <si>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</si>
  <si>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</si>
  <si>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</si>
  <si>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</si>
  <si>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</si>
  <si>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</si>
  <si>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</si>
  <si>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</si>
  <si>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</si>
  <si>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</si>
  <si>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</si>
  <si>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</si>
  <si>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</si>
  <si>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</si>
  <si>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</si>
  <si>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</si>
  <si>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</si>
  <si>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</si>
  <si>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</si>
  <si>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</si>
  <si>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</si>
  <si>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</si>
  <si>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</si>
  <si>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</si>
  <si>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</si>
  <si>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</si>
  <si>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</si>
  <si>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</si>
  <si>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</si>
  <si>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</si>
  <si>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</si>
  <si>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</si>
  <si>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</si>
  <si>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</si>
  <si>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</si>
  <si>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</si>
  <si>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</si>
  <si>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</si>
  <si>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</si>
  <si>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</si>
  <si>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</si>
  <si>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</si>
  <si>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</si>
  <si>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</si>
  <si>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</si>
  <si>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</si>
  <si>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</si>
  <si>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</si>
  <si>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</si>
  <si>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</si>
  <si>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</si>
  <si>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</si>
  <si>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</si>
  <si>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</si>
  <si>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</si>
  <si>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</si>
  <si>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</si>
  <si>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</si>
  <si>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</si>
  <si>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</si>
  <si>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</si>
  <si>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</si>
  <si>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</si>
  <si>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</si>
  <si>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</si>
  <si>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</si>
  <si>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</si>
  <si>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</si>
  <si>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</si>
  <si>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</si>
  <si>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</si>
  <si>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</si>
  <si>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</si>
  <si>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</si>
  <si>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</si>
  <si>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</si>
  <si>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</si>
  <si>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</si>
  <si>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</si>
  <si>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</si>
  <si>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</si>
  <si>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</si>
  <si>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</si>
  <si>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</si>
  <si>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</si>
  <si>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</si>
  <si>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</si>
  <si>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</si>
  <si>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</si>
  <si>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</si>
  <si>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</si>
  <si>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</si>
  <si>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</si>
  <si>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</si>
  <si>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</si>
  <si>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</si>
  <si>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</si>
  <si>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</si>
  <si>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</si>
  <si>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</si>
  <si>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</si>
  <si>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</si>
  <si>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</si>
  <si>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</si>
  <si>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</si>
  <si>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</si>
  <si>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</si>
  <si>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</si>
  <si>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</si>
  <si>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</si>
  <si>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</si>
  <si>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</si>
  <si>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</si>
  <si>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</si>
  <si>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</si>
  <si>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</si>
  <si>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</si>
  <si>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</si>
  <si>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</si>
  <si>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</si>
  <si>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</si>
  <si>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</si>
  <si>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</si>
  <si>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</si>
  <si>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</si>
  <si>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</si>
  <si>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</si>
  <si>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</si>
  <si>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</si>
  <si>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</si>
  <si>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</si>
  <si>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</si>
  <si>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</si>
  <si>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</si>
  <si>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</si>
  <si>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</si>
  <si>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</si>
  <si>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</si>
  <si>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</si>
  <si>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</si>
  <si>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</si>
  <si>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</si>
  <si>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</si>
  <si>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</si>
  <si>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</si>
  <si>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</si>
  <si>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</si>
  <si>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</si>
  <si>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</si>
  <si>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</si>
  <si>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</si>
  <si>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</si>
  <si>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</si>
  <si>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</si>
  <si>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</si>
  <si>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</si>
  <si>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</si>
  <si>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</si>
  <si>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</si>
  <si>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</si>
  <si>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</si>
  <si>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</si>
  <si>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</si>
  <si>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</si>
  <si>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</si>
  <si>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</si>
  <si>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</si>
  <si>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</si>
  <si>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</si>
  <si>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</si>
  <si>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</si>
  <si>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</si>
  <si>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</si>
  <si>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</si>
  <si>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</si>
  <si>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</si>
  <si>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</si>
  <si>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</si>
  <si>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</si>
  <si>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</si>
  <si>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</si>
  <si>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</si>
  <si>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</si>
  <si>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</si>
  <si>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</si>
  <si>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</si>
  <si>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</si>
  <si>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</si>
  <si>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</si>
  <si>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</si>
  <si>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</si>
  <si>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</si>
  <si>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</si>
  <si>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</si>
  <si>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</si>
  <si>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</si>
  <si>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</si>
  <si>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</si>
  <si>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</si>
  <si>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</si>
  <si>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</si>
  <si>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</si>
  <si>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</si>
  <si>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</si>
  <si>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</si>
  <si>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</si>
  <si>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</si>
  <si>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</si>
  <si>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</si>
  <si>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</si>
  <si>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</si>
  <si>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</si>
  <si>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</si>
  <si>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</si>
  <si>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</si>
  <si>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</si>
  <si>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</si>
  <si>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</si>
  <si>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</si>
  <si>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</si>
  <si>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</si>
  <si>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</si>
  <si>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</si>
  <si>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</si>
  <si>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</si>
  <si>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</si>
  <si>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</si>
  <si>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</si>
  <si>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</si>
  <si>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</si>
  <si>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</si>
  <si>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</si>
  <si>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</si>
  <si>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</si>
  <si>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</si>
  <si>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</si>
  <si>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</si>
  <si>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</si>
  <si>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</si>
  <si>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</si>
  <si>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</si>
  <si>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</si>
  <si>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</si>
  <si>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</si>
  <si>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</si>
  <si>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</si>
  <si>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</si>
  <si>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</si>
  <si>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</si>
  <si>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</si>
  <si>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</si>
  <si>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</si>
  <si>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</si>
  <si>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</si>
  <si>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</si>
  <si>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</si>
  <si>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</si>
  <si>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</si>
  <si>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</si>
  <si>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</si>
  <si>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</si>
  <si>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</si>
  <si>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</si>
  <si>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</si>
  <si>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</si>
  <si>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</si>
  <si>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</si>
  <si>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</si>
  <si>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</si>
  <si>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</si>
  <si>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</si>
  <si>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</si>
  <si>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</si>
  <si>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</si>
  <si>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</si>
  <si>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</si>
  <si>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</si>
  <si>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</si>
  <si>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</si>
  <si>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</si>
  <si>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</si>
  <si>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</si>
  <si>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</si>
  <si>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</si>
  <si>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</si>
  <si>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</si>
  <si>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</si>
  <si>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</si>
  <si>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</si>
  <si>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</si>
  <si>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</si>
  <si>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</si>
  <si>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</si>
  <si>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</si>
  <si>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</si>
  <si>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</si>
  <si>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</si>
  <si>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</si>
  <si>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</si>
  <si>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</si>
  <si>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</si>
  <si>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</si>
  <si>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</si>
  <si>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</si>
  <si>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</si>
  <si>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</si>
  <si>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</si>
  <si>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</si>
  <si>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</si>
  <si>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</si>
  <si>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</si>
  <si>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</si>
  <si>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</si>
  <si>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</si>
  <si>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</si>
  <si>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</si>
  <si>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</si>
  <si>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</si>
  <si>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</si>
  <si>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</si>
  <si>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</si>
  <si>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</si>
  <si>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</si>
  <si>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</si>
  <si>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</si>
  <si>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</si>
  <si>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</si>
  <si>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</si>
  <si>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</si>
  <si>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</si>
  <si>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</si>
  <si>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</si>
  <si>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</si>
  <si>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</si>
  <si>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</si>
  <si>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</si>
  <si>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</si>
  <si>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</si>
  <si>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</si>
  <si>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</si>
  <si>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</si>
  <si>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</si>
  <si>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</si>
  <si>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</si>
  <si>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</si>
  <si>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</si>
  <si>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</si>
  <si>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</si>
  <si>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</si>
  <si>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</si>
  <si>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</si>
  <si>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</si>
  <si>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</si>
  <si>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</si>
  <si>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</si>
  <si>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</si>
  <si>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</si>
  <si>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</si>
  <si>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</si>
  <si>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</si>
  <si>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</si>
  <si>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</si>
  <si>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</si>
  <si>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</si>
  <si>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</si>
  <si>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</si>
  <si>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</si>
  <si>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</si>
  <si>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</si>
  <si>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</si>
  <si>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</si>
  <si>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</si>
  <si>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</si>
  <si>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</si>
  <si>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</si>
  <si>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</si>
  <si>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</si>
  <si>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</si>
  <si>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</si>
  <si>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</si>
  <si>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</si>
  <si>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</si>
  <si>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</si>
  <si>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</si>
  <si>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</si>
  <si>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</si>
  <si>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</si>
  <si>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</si>
  <si>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</si>
  <si>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</si>
  <si>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</si>
  <si>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</si>
  <si>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</si>
  <si>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</si>
  <si>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</si>
  <si>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</si>
  <si>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</si>
  <si>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</si>
  <si>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</si>
  <si>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</si>
  <si>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</si>
  <si>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</si>
  <si>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</si>
  <si>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</si>
  <si>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</si>
  <si>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</si>
  <si>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</si>
  <si>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</si>
  <si>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</si>
  <si>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</si>
  <si>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</si>
  <si>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</si>
  <si>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</si>
  <si>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</si>
  <si>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</si>
  <si>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</si>
  <si>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</si>
  <si>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</si>
  <si>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</si>
  <si>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</si>
  <si>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</si>
  <si>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</si>
  <si>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</si>
  <si>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</si>
  <si>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</si>
  <si>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</si>
  <si>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</si>
  <si>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</si>
  <si>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</si>
  <si>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</si>
  <si>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</si>
  <si>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</si>
  <si>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</si>
  <si>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</si>
  <si>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</si>
  <si>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</si>
  <si>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</si>
  <si>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</si>
  <si>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</si>
  <si>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</si>
  <si>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</si>
  <si>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</si>
  <si>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</si>
  <si>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</si>
  <si>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</si>
  <si>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</si>
  <si>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</si>
  <si>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</si>
  <si>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</si>
  <si>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</si>
  <si>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</si>
  <si>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</si>
  <si>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</si>
  <si>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</si>
  <si>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</si>
  <si>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</si>
  <si>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</si>
  <si>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</si>
  <si>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</si>
  <si>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</si>
  <si>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</si>
  <si>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</si>
  <si>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</si>
  <si>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</si>
  <si>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</si>
  <si>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</si>
  <si>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</si>
  <si>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</si>
  <si>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</si>
  <si>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</si>
  <si>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</si>
  <si>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</si>
  <si>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</si>
  <si>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</si>
  <si>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</si>
  <si>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</si>
  <si>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</si>
  <si>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</si>
  <si>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</si>
  <si>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</si>
  <si>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</si>
  <si>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</si>
  <si>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</si>
  <si>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</si>
  <si>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</si>
  <si>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</si>
  <si>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</si>
  <si>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</si>
  <si>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</si>
  <si>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</si>
  <si>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</si>
  <si>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</si>
  <si>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</si>
  <si>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</si>
  <si>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</si>
  <si>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</si>
  <si>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</si>
  <si>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</si>
  <si>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</si>
  <si>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</si>
  <si>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</si>
  <si>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</si>
  <si>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</si>
  <si>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</si>
  <si>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</si>
  <si>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</si>
  <si>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</si>
  <si>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</si>
  <si>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</si>
  <si>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</si>
  <si>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</si>
  <si>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</si>
  <si>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</si>
  <si>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</si>
  <si>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</si>
  <si>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</si>
  <si>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</si>
  <si>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</si>
  <si>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</si>
  <si>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</si>
  <si>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</si>
  <si>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</si>
  <si>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</si>
  <si>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</si>
  <si>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</si>
  <si>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</si>
  <si>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</si>
  <si>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</si>
  <si>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</si>
  <si>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</si>
  <si>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</si>
  <si>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</si>
  <si>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</si>
  <si>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</si>
  <si>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</si>
  <si>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</si>
  <si>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</si>
  <si>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</si>
  <si>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</si>
  <si>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</si>
  <si>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</si>
  <si>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</si>
  <si>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</si>
  <si>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</si>
  <si>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</si>
  <si>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</si>
  <si>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</si>
  <si>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</si>
  <si>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</si>
  <si>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</si>
  <si>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</si>
  <si>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</si>
  <si>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</si>
  <si>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</si>
  <si>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</si>
  <si>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</si>
  <si>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</si>
  <si>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</si>
  <si>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</si>
  <si>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</si>
  <si>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</si>
  <si>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</si>
  <si>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</si>
  <si>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</si>
  <si>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</si>
  <si>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</si>
  <si>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</si>
  <si>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</si>
  <si>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</si>
  <si>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</si>
  <si>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</si>
  <si>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</si>
  <si>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</si>
  <si>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</si>
  <si>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</si>
  <si>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</si>
  <si>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</si>
  <si>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</si>
  <si>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</si>
  <si>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</si>
  <si>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</si>
  <si>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</si>
  <si>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</si>
  <si>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</si>
  <si>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</si>
  <si>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</si>
  <si>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</si>
  <si>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</si>
  <si>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</si>
  <si>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</si>
  <si>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</si>
  <si>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</si>
  <si>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</si>
  <si>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</si>
  <si>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</si>
  <si>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</si>
  <si>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</si>
  <si>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</si>
  <si>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</si>
  <si>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</si>
  <si>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</si>
  <si>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</si>
  <si>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</si>
  <si>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</si>
  <si>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</si>
  <si>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</si>
  <si>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</si>
  <si>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</si>
  <si>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</si>
  <si>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</si>
  <si>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</si>
  <si>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</si>
  <si>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</si>
  <si>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</si>
  <si>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</si>
  <si>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</si>
  <si>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</si>
  <si>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</si>
  <si>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</si>
  <si>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</si>
  <si>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</si>
  <si>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</si>
  <si>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</si>
  <si>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</si>
  <si>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</si>
  <si>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</si>
  <si>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</si>
  <si>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</si>
  <si>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</si>
  <si>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</si>
  <si>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</si>
  <si>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</si>
  <si>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</si>
  <si>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</si>
  <si>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</si>
  <si>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</si>
  <si>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</si>
  <si>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</si>
  <si>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</si>
  <si>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</si>
  <si>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</si>
  <si>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</si>
  <si>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</si>
  <si>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</si>
  <si>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</si>
  <si>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</si>
  <si>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</si>
  <si>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</si>
  <si>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</si>
  <si>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</si>
  <si>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</si>
  <si>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</si>
  <si>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</si>
  <si>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</si>
  <si>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</si>
  <si>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</si>
  <si>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</si>
  <si>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</si>
  <si>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</si>
  <si>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</si>
  <si>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</si>
  <si>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</si>
  <si>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</si>
  <si>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</si>
  <si>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</si>
  <si>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</si>
  <si>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</si>
  <si>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</si>
  <si>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</si>
  <si>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</si>
  <si>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</si>
  <si>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</si>
  <si>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</si>
  <si>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</si>
  <si>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</si>
  <si>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</si>
  <si>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</si>
  <si>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</si>
  <si>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</si>
  <si>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</si>
  <si>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</si>
  <si>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</si>
  <si>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</si>
  <si>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</si>
  <si>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</si>
  <si>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</si>
  <si>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</si>
  <si>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</si>
  <si>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</si>
  <si>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</si>
  <si>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</si>
  <si>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</si>
  <si>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</si>
  <si>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</si>
  <si>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</si>
  <si>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</si>
  <si>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</si>
  <si>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</si>
  <si>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</si>
  <si>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</si>
  <si>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</si>
  <si>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</si>
  <si>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</si>
  <si>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</si>
  <si>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</si>
  <si>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</si>
  <si>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</si>
  <si>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</si>
  <si>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</si>
  <si>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</si>
  <si>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</si>
  <si>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</si>
  <si>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</si>
  <si>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</si>
  <si>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</si>
  <si>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</si>
  <si>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</si>
  <si>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</si>
  <si>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</si>
  <si>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</si>
  <si>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</si>
  <si>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</si>
  <si>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</si>
  <si>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</si>
  <si>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</si>
  <si>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</si>
  <si>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</si>
  <si>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</si>
  <si>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</si>
  <si>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</si>
  <si>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</si>
  <si>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</si>
  <si>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</si>
  <si>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</si>
  <si>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</si>
  <si>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</si>
  <si>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</si>
  <si>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</si>
  <si>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</si>
  <si>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</si>
  <si>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</si>
  <si>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</si>
  <si>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</si>
  <si>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</si>
  <si>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</si>
  <si>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</si>
  <si>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</si>
  <si>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</si>
  <si>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</si>
  <si>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</si>
  <si>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</si>
  <si>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</si>
  <si>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</si>
  <si>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</si>
  <si>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</si>
  <si>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</si>
  <si>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</si>
  <si>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</si>
  <si>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</si>
  <si>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</si>
  <si>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</si>
  <si>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</si>
  <si>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</si>
  <si>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</si>
  <si>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</si>
  <si>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</si>
  <si>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</si>
  <si>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</si>
  <si>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</si>
  <si>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</si>
  <si>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</si>
  <si>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</si>
  <si>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</si>
  <si>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</si>
  <si>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</si>
  <si>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</si>
  <si>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</si>
  <si>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</si>
  <si>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</si>
  <si>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</si>
  <si>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</si>
  <si>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</si>
  <si>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</si>
  <si>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</si>
  <si>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</si>
  <si>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</si>
  <si>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</si>
  <si>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</si>
  <si>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</si>
  <si>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</si>
  <si>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</si>
  <si>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</si>
  <si>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</si>
  <si>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</si>
  <si>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</si>
  <si>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</si>
  <si>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</si>
  <si>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</si>
  <si>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</si>
  <si>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</si>
  <si>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</si>
  <si>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</si>
  <si>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</si>
  <si>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</si>
  <si>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</si>
  <si>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</si>
  <si>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</si>
  <si>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</si>
  <si>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</si>
  <si>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</si>
  <si>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</si>
  <si>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</si>
  <si>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</si>
  <si>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</si>
  <si>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</si>
  <si>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</si>
  <si>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</si>
  <si>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</si>
  <si>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</si>
  <si>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</si>
  <si>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</si>
  <si>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</si>
  <si>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</si>
  <si>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</si>
  <si>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</si>
  <si>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</si>
  <si>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</si>
  <si>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</si>
  <si>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</si>
  <si>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</si>
  <si>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</si>
  <si>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</si>
  <si>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</si>
  <si>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</si>
  <si>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</si>
  <si>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</si>
  <si>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</si>
  <si>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</si>
  <si>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</si>
  <si>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</si>
  <si>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</si>
  <si>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</si>
  <si>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</si>
  <si>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</si>
  <si>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</si>
  <si>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</si>
  <si>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</si>
  <si>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</si>
  <si>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</si>
  <si>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</si>
  <si>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</si>
  <si>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</si>
  <si>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</si>
  <si>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</si>
  <si>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</si>
  <si>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</si>
  <si>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</si>
  <si>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</si>
  <si>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</si>
  <si>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</si>
  <si>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</si>
  <si>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</si>
  <si>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</si>
  <si>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</si>
  <si>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</si>
  <si>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</si>
  <si>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</si>
  <si>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</si>
  <si>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</si>
  <si>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</si>
  <si>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</si>
  <si>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</si>
  <si>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</si>
  <si>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</si>
  <si>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</si>
  <si>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</si>
  <si>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</si>
  <si>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</si>
  <si>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</si>
  <si>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</si>
  <si>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</si>
  <si>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</si>
  <si>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</si>
  <si>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</si>
  <si>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</si>
  <si>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</si>
  <si>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</si>
  <si>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</si>
  <si>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</si>
  <si>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</si>
  <si>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</si>
  <si>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</si>
  <si>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</si>
  <si>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</si>
  <si>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</si>
  <si>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</si>
  <si>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</si>
  <si>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</si>
  <si>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</si>
  <si>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</si>
  <si>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</si>
  <si>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</si>
  <si>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</si>
  <si>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</si>
  <si>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</si>
  <si>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</si>
  <si>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</si>
  <si>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</si>
  <si>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</si>
  <si>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</si>
  <si>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</si>
  <si>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</si>
  <si>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</si>
  <si>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</si>
  <si>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</si>
  <si>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</si>
  <si>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</si>
  <si>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</si>
  <si>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</si>
  <si>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</si>
  <si>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</si>
  <si>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</si>
  <si>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</si>
  <si>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</si>
  <si>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</si>
  <si>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</si>
  <si>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</si>
  <si>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</si>
  <si>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</si>
  <si>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</si>
  <si>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</si>
  <si>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</si>
  <si>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</si>
  <si>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</si>
  <si>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</si>
  <si>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</si>
  <si>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</si>
  <si>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</si>
  <si>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</si>
  <si>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</si>
  <si>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</si>
  <si>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</si>
  <si>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</si>
  <si>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</si>
  <si>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</si>
  <si>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</si>
  <si>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</si>
  <si>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</si>
  <si>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</si>
  <si>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</si>
  <si>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</si>
  <si>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</si>
  <si>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</si>
  <si>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</si>
  <si>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</si>
  <si>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</si>
  <si>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</si>
  <si>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</si>
  <si>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</si>
  <si>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</si>
  <si>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</si>
  <si>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</si>
  <si>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</si>
  <si>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</si>
  <si>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</si>
  <si>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</si>
  <si>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</si>
  <si>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</si>
  <si>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</si>
  <si>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</si>
  <si>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</si>
  <si>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</si>
  <si>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</si>
  <si>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</si>
  <si>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</si>
  <si>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</si>
  <si>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</si>
  <si>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</si>
  <si>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</si>
  <si>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</si>
  <si>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</si>
  <si>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</si>
  <si>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</si>
  <si>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</si>
  <si>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</si>
  <si>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</si>
  <si>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</si>
  <si>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</si>
  <si>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</si>
  <si>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</si>
  <si>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</si>
  <si>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</si>
  <si>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</si>
  <si>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</si>
  <si>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</si>
  <si>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</si>
  <si>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</si>
  <si>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</si>
  <si>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</si>
  <si>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</si>
  <si>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</si>
  <si>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</si>
  <si>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</si>
  <si>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</si>
  <si>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</si>
  <si>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</si>
  <si>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</si>
  <si>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</si>
  <si>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</si>
  <si>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</si>
  <si>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</si>
  <si>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</si>
  <si>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</si>
  <si>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</si>
  <si>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</si>
  <si>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</si>
  <si>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</si>
  <si>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</si>
  <si>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</si>
  <si>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</si>
  <si>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</si>
  <si>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</si>
  <si>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</si>
  <si>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</si>
  <si>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</si>
  <si>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</si>
  <si>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</si>
  <si>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</si>
  <si>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</si>
  <si>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</si>
  <si>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</si>
  <si>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</si>
  <si>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</si>
  <si>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</si>
  <si>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</si>
  <si>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</si>
  <si>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</si>
  <si>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</si>
  <si>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</si>
  <si>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</si>
  <si>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</si>
  <si>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</si>
  <si>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</si>
  <si>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</si>
  <si>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</si>
  <si>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</si>
  <si>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</si>
  <si>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</si>
  <si>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</si>
  <si>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</si>
  <si>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</si>
  <si>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</si>
  <si>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</si>
  <si>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</si>
  <si>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</si>
  <si>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</si>
  <si>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</si>
  <si>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</si>
  <si>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</si>
  <si>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</si>
  <si>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</si>
  <si>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</si>
  <si>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</si>
  <si>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</si>
  <si>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</si>
  <si>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</si>
  <si>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</si>
  <si>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</si>
  <si>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</si>
  <si>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</si>
  <si>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</si>
  <si>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</si>
  <si>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</si>
  <si>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</si>
  <si>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</si>
  <si>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</si>
  <si>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</si>
  <si>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</si>
  <si>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</si>
  <si>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</si>
  <si>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</si>
  <si>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</si>
  <si>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</si>
  <si>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</si>
  <si>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</si>
  <si>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</si>
  <si>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</si>
  <si>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</si>
  <si>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</si>
  <si>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</si>
  <si>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</si>
  <si>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</si>
  <si>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</si>
  <si>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</si>
  <si>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</si>
  <si>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</si>
  <si>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</si>
  <si>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</si>
  <si>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</si>
  <si>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</si>
  <si>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</si>
  <si>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</si>
  <si>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</si>
  <si>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</si>
  <si>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</si>
  <si>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</si>
  <si>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</si>
  <si>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</si>
  <si>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</si>
  <si>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</si>
  <si>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</si>
  <si>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</si>
  <si>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</si>
  <si>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</si>
  <si>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</si>
  <si>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</si>
  <si>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</si>
  <si>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</si>
  <si>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</si>
  <si>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</si>
  <si>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</si>
  <si>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</si>
  <si>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</si>
  <si>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</si>
  <si>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</si>
  <si>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</si>
  <si>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</si>
  <si>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</si>
  <si>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</si>
  <si>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</si>
  <si>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</si>
  <si>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</si>
  <si>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</si>
  <si>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</si>
  <si>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</si>
  <si>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</si>
  <si>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</si>
  <si>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</si>
  <si>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</si>
  <si>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</si>
  <si>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</si>
  <si>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</si>
  <si>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</si>
  <si>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</si>
  <si>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</si>
  <si>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</si>
  <si>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</si>
  <si>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</si>
  <si>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</si>
  <si>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</si>
  <si>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</si>
  <si>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</si>
  <si>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</si>
  <si>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</si>
  <si>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</si>
  <si>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</si>
  <si>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</si>
  <si>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</si>
  <si>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</si>
  <si>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</si>
  <si>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</si>
  <si>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</si>
  <si>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</si>
  <si>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</si>
  <si>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</si>
  <si>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</si>
  <si>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</si>
  <si>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</si>
  <si>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</si>
  <si>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</si>
  <si>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</si>
  <si>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</si>
  <si>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</si>
  <si>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</si>
  <si>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</si>
  <si>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</si>
  <si>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</si>
  <si>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</si>
  <si>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</si>
  <si>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</si>
  <si>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</si>
  <si>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</si>
  <si>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</si>
  <si>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</si>
  <si>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</si>
  <si>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</si>
  <si>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</si>
  <si>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</si>
  <si>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</si>
  <si>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</si>
  <si>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</si>
  <si>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</si>
  <si>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</si>
  <si>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</si>
  <si>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</si>
  <si>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</si>
  <si>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</si>
  <si>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</si>
  <si>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</si>
  <si>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</si>
  <si>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</si>
  <si>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</si>
  <si>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</si>
  <si>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</si>
  <si>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</si>
  <si>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</si>
  <si>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</si>
  <si>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</si>
  <si>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</si>
  <si>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</si>
  <si>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</si>
  <si>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</si>
  <si>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</si>
  <si>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</si>
  <si>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</si>
  <si>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</si>
  <si>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</si>
  <si>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</si>
  <si>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</si>
  <si>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</si>
  <si>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</si>
  <si>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</si>
  <si>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</si>
  <si>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</si>
  <si>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</si>
  <si>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</si>
  <si>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</si>
  <si>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</si>
  <si>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</si>
  <si>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</si>
  <si>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</si>
  <si>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</si>
  <si>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</si>
  <si>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</si>
  <si>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</si>
  <si>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</si>
  <si>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</si>
  <si>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</si>
  <si>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</si>
  <si>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</si>
  <si>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</si>
  <si>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</si>
  <si>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</si>
  <si>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</si>
  <si>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</si>
  <si>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</si>
  <si>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</si>
  <si>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</si>
  <si>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</si>
  <si>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</si>
  <si>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</si>
  <si>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</si>
  <si>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</si>
  <si>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</si>
  <si>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</si>
  <si>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</si>
  <si>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</si>
  <si>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</si>
  <si>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</si>
  <si>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</si>
  <si>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</si>
  <si>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</si>
  <si>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</si>
  <si>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</si>
  <si>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</si>
  <si>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</si>
  <si>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</si>
  <si>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</si>
  <si>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</si>
  <si>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</si>
  <si>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</si>
  <si>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</si>
  <si>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</si>
  <si>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</si>
  <si>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</si>
  <si>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</si>
  <si>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</si>
  <si>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</si>
  <si>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</si>
  <si>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</si>
  <si>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</si>
  <si>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</si>
  <si>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</si>
  <si>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</si>
  <si>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</si>
  <si>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</si>
  <si>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</si>
  <si>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</si>
  <si>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</si>
  <si>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</si>
  <si>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</si>
  <si>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</si>
  <si>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</si>
  <si>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</si>
  <si>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</si>
  <si>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</si>
  <si>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</si>
  <si>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</si>
  <si>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</si>
  <si>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</si>
  <si>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</si>
  <si>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</si>
  <si>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</si>
  <si>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</si>
  <si>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</si>
  <si>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</si>
  <si>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</si>
  <si>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</si>
  <si>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</si>
  <si>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</si>
  <si>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</si>
  <si>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</si>
  <si>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</si>
  <si>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</si>
  <si>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</si>
  <si>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</si>
  <si>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</si>
  <si>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</si>
  <si>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</si>
  <si>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</si>
  <si>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</si>
  <si>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</si>
  <si>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</si>
  <si>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</si>
  <si>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</si>
  <si>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</si>
  <si>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</si>
  <si>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</si>
  <si>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</si>
  <si>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</si>
  <si>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</si>
  <si>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</si>
  <si>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</si>
  <si>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</si>
  <si>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</si>
  <si>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</si>
  <si>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</si>
  <si>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</si>
  <si>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</si>
  <si>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</si>
  <si>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</si>
  <si>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</si>
  <si>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</si>
  <si>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</si>
  <si>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</si>
  <si>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</si>
  <si>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</si>
  <si>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</si>
  <si>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</si>
  <si>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</si>
  <si>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</si>
  <si>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</si>
  <si>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</si>
  <si>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</si>
  <si>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</si>
  <si>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</si>
  <si>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</si>
  <si>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</si>
  <si>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</si>
  <si>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</si>
  <si>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</si>
  <si>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</si>
  <si>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</si>
  <si>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</si>
  <si>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</si>
  <si>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</si>
  <si>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</si>
  <si>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</si>
  <si>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</si>
  <si>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</si>
  <si>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</si>
  <si>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</si>
  <si>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</si>
  <si>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</si>
  <si>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</si>
  <si>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</si>
  <si>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</si>
  <si>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</si>
  <si>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</si>
  <si>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</si>
  <si>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</si>
  <si>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</si>
  <si>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</si>
  <si>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</si>
  <si>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</si>
  <si>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</si>
  <si>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</si>
  <si>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</si>
  <si>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</si>
  <si>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</si>
  <si>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</si>
  <si>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</si>
  <si>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</si>
  <si>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</si>
  <si>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</si>
  <si>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</si>
  <si>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</si>
  <si>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</si>
  <si>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</si>
  <si>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</si>
  <si>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</si>
  <si>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</si>
  <si>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</si>
  <si>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</si>
  <si>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</si>
  <si>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</si>
  <si>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</si>
  <si>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</si>
  <si>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</si>
  <si>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</si>
  <si>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</si>
  <si>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</si>
  <si>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</si>
  <si>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</si>
  <si>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</si>
  <si>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</si>
  <si>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</si>
  <si>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</si>
  <si>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</si>
  <si>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</si>
  <si>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</si>
  <si>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</si>
  <si>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</si>
  <si>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</si>
  <si>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</si>
  <si>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</si>
  <si>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</si>
  <si>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</si>
  <si>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</si>
  <si>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</si>
  <si>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</si>
  <si>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</si>
  <si>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</si>
  <si>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</si>
  <si>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</si>
  <si>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</si>
  <si>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</si>
  <si>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</si>
  <si>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</si>
  <si>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</si>
  <si>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</si>
  <si>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</si>
  <si>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</si>
  <si>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</si>
  <si>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</si>
  <si>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</si>
  <si>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</si>
  <si>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</si>
  <si>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</si>
  <si>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</si>
  <si>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</si>
  <si>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</si>
  <si>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</si>
  <si>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</si>
  <si>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</si>
  <si>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</si>
  <si>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</si>
  <si>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</si>
  <si>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</si>
  <si>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</si>
  <si>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</si>
  <si>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</si>
  <si>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</si>
  <si>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</si>
  <si>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</si>
  <si>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</si>
  <si>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</si>
  <si>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</si>
  <si>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</si>
  <si>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</si>
  <si>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</si>
  <si>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</si>
  <si>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</si>
  <si>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</si>
  <si>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</si>
  <si>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</si>
  <si>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</si>
  <si>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</si>
  <si>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</si>
  <si>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</si>
  <si>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</si>
  <si>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</si>
  <si>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</si>
  <si>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</si>
  <si>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</si>
  <si>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</si>
  <si>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</si>
  <si>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</si>
  <si>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</si>
  <si>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</si>
  <si>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</si>
  <si>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</si>
  <si>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</si>
  <si>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</si>
  <si>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</si>
  <si>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</si>
  <si>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</si>
  <si>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</si>
  <si>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</si>
  <si>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</si>
  <si>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</si>
  <si>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</si>
  <si>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</si>
  <si>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</si>
  <si>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</si>
  <si>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</si>
  <si>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</si>
  <si>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</si>
  <si>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</si>
  <si>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</si>
  <si>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</si>
  <si>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</si>
  <si>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</si>
  <si>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</si>
  <si>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</si>
  <si>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</si>
  <si>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</si>
  <si>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</si>
  <si>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</si>
  <si>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</si>
  <si>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</si>
  <si>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</si>
  <si>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</si>
  <si>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</si>
  <si>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</si>
  <si>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</si>
  <si>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</si>
  <si>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</si>
  <si>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</si>
  <si>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</si>
  <si>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</si>
  <si>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</si>
  <si>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</si>
  <si>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</si>
  <si>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</si>
  <si>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</si>
  <si>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</si>
  <si>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</si>
  <si>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</si>
  <si>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</si>
  <si>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</si>
  <si>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</si>
  <si>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</si>
  <si>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</si>
  <si>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</si>
  <si>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</si>
  <si>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</si>
  <si>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</si>
  <si>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</si>
  <si>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</si>
  <si>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</si>
  <si>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</si>
  <si>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</si>
  <si>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</si>
  <si>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</si>
  <si>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</si>
  <si>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</si>
  <si>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</si>
  <si>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</si>
  <si>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</si>
  <si>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</si>
  <si>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</si>
  <si>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</si>
  <si>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</si>
  <si>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</si>
  <si>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</si>
  <si>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</si>
  <si>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</si>
  <si>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</si>
  <si>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</si>
  <si>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</si>
  <si>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</si>
  <si>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</si>
  <si>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</si>
  <si>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</si>
  <si>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</si>
  <si>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</si>
  <si>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</si>
  <si>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</si>
  <si>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</si>
  <si>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</si>
  <si>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</si>
  <si>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</si>
  <si>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</si>
  <si>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</si>
  <si>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</si>
  <si>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</si>
  <si>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</si>
  <si>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</si>
  <si>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</si>
  <si>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</si>
  <si>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</si>
  <si>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</si>
  <si>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</si>
  <si>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</si>
  <si>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</si>
  <si>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</si>
  <si>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</si>
  <si>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</si>
  <si>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</si>
  <si>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</si>
  <si>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</si>
  <si>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</si>
  <si>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</si>
  <si>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</si>
  <si>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</si>
  <si>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</si>
  <si>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</si>
  <si>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</si>
  <si>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</si>
  <si>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</si>
  <si>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</si>
  <si>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</si>
  <si>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</si>
  <si>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</si>
  <si>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</si>
  <si>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</si>
  <si>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</si>
  <si>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</si>
  <si>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</si>
  <si>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</si>
  <si>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</si>
  <si>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</si>
  <si>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</si>
  <si>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</si>
  <si>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</si>
  <si>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</si>
  <si>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</si>
  <si>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</si>
  <si>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</si>
  <si>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</si>
  <si>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</si>
  <si>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</si>
  <si>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</si>
  <si>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</si>
  <si>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</si>
  <si>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</si>
  <si>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</si>
  <si>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</si>
  <si>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</si>
  <si>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</si>
  <si>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</si>
  <si>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</si>
  <si>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</si>
  <si>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</si>
  <si>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</si>
  <si>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</si>
  <si>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</si>
  <si>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</si>
  <si>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</si>
  <si>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</si>
  <si>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</si>
  <si>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</si>
  <si>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</si>
  <si>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</si>
  <si>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</si>
  <si>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</si>
  <si>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</si>
  <si>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</si>
  <si>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</si>
  <si>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</si>
  <si>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</si>
  <si>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</si>
  <si>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</si>
  <si>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</si>
  <si>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</si>
  <si>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</si>
  <si>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</si>
  <si>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</si>
  <si>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</si>
  <si>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</si>
  <si>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</si>
  <si>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</si>
  <si>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</si>
  <si>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</si>
  <si>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</si>
  <si>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</si>
  <si>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</si>
  <si>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</si>
  <si>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</si>
  <si>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</si>
  <si>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</si>
  <si>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</si>
  <si>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</si>
  <si>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</si>
  <si>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</si>
  <si>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</si>
  <si>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</si>
  <si>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</si>
  <si>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</si>
  <si>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</si>
  <si>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</si>
  <si>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</si>
  <si>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</si>
  <si>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</si>
  <si>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</si>
  <si>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</si>
  <si>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</si>
  <si>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</si>
  <si>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</si>
  <si>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</si>
  <si>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</si>
  <si>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</si>
  <si>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</si>
  <si>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</si>
  <si>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</si>
  <si>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</si>
  <si>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</si>
  <si>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</si>
  <si>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</si>
  <si>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</si>
  <si>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</si>
  <si>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</si>
  <si>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</si>
  <si>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</si>
  <si>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</si>
  <si>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</si>
  <si>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</si>
  <si>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</si>
  <si>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</si>
  <si>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</si>
  <si>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</si>
  <si>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</si>
  <si>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</si>
  <si>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</si>
  <si>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</si>
  <si>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</si>
  <si>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</si>
  <si>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</si>
  <si>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</si>
  <si>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</si>
  <si>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</si>
  <si>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</si>
  <si>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</si>
  <si>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</si>
  <si>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</si>
  <si>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</si>
  <si>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</si>
  <si>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</si>
  <si>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</si>
  <si>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</si>
  <si>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</si>
  <si>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</si>
  <si>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</si>
  <si>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</si>
  <si>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</si>
  <si>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</si>
  <si>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</si>
  <si>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</si>
  <si>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</si>
  <si>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</si>
  <si>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</si>
  <si>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</si>
  <si>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</si>
  <si>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</si>
  <si>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</si>
  <si>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</si>
  <si>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</si>
  <si>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</si>
  <si>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</si>
  <si>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</si>
  <si>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</si>
  <si>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</si>
  <si>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</si>
  <si>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</si>
  <si>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</si>
  <si>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</si>
  <si>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</si>
  <si>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</si>
  <si>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</si>
  <si>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</si>
  <si>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</si>
  <si>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</si>
  <si>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</si>
  <si>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</si>
  <si>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</si>
  <si>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</si>
  <si>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</si>
  <si>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</si>
  <si>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</si>
  <si>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</si>
  <si>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</si>
  <si>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</si>
  <si>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</si>
  <si>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</si>
  <si>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</si>
  <si>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</si>
  <si>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</si>
  <si>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</si>
  <si>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</si>
  <si>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</si>
  <si>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</si>
  <si>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</si>
  <si>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</si>
  <si>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</si>
  <si>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</si>
  <si>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</si>
  <si>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</si>
  <si>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</si>
  <si>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</si>
  <si>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</si>
  <si>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</si>
  <si>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</si>
  <si>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</si>
  <si>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</si>
  <si>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</si>
  <si>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</si>
  <si>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</si>
  <si>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</si>
  <si>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</si>
  <si>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</si>
  <si>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</si>
  <si>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</si>
  <si>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</si>
  <si>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</si>
  <si>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</si>
  <si>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</si>
  <si>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</si>
  <si>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</si>
  <si>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</si>
  <si>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</si>
  <si>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</si>
  <si>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</si>
  <si>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</si>
  <si>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</si>
  <si>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</si>
  <si>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</si>
  <si>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</si>
  <si>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</si>
  <si>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</si>
  <si>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</si>
  <si>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</si>
  <si>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</si>
  <si>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</si>
  <si>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</si>
  <si>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</si>
  <si>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</si>
  <si>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</si>
  <si>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</si>
  <si>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</si>
  <si>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</si>
  <si>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</si>
  <si>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</si>
  <si>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</si>
  <si>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</si>
  <si>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</si>
  <si>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</si>
  <si>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</si>
  <si>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</si>
  <si>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</si>
  <si>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</si>
  <si>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</si>
  <si>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</si>
  <si>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</si>
  <si>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</si>
  <si>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</si>
  <si>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</si>
  <si>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</si>
  <si>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</si>
  <si>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</si>
  <si>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</si>
  <si>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</si>
  <si>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</si>
  <si>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</si>
  <si>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</si>
  <si>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</si>
  <si>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</si>
  <si>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</si>
  <si>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</si>
  <si>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</si>
  <si>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</si>
  <si>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</si>
  <si>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</si>
  <si>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</si>
  <si>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</si>
  <si>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</si>
  <si>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</si>
  <si>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</si>
  <si>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</si>
  <si>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</si>
  <si>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</si>
  <si>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</si>
  <si>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</si>
  <si>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</si>
  <si>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</si>
  <si>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</si>
  <si>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</si>
  <si>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</si>
  <si>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</si>
  <si>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</si>
  <si>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</si>
  <si>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</si>
  <si>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</si>
  <si>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</si>
  <si>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</si>
  <si>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</si>
  <si>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</si>
  <si>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</si>
  <si>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</si>
  <si>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</si>
  <si>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</si>
  <si>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</si>
  <si>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</si>
  <si>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</si>
  <si>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</si>
  <si>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</si>
  <si>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</si>
  <si>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</si>
  <si>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</si>
  <si>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</si>
  <si>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</si>
  <si>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</si>
  <si>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</si>
  <si>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</si>
  <si>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</si>
  <si>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</si>
  <si>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</si>
  <si>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</si>
  <si>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</si>
  <si>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</si>
  <si>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</si>
  <si>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</si>
  <si>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</si>
  <si>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</si>
  <si>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</si>
  <si>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</si>
  <si>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</si>
  <si>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</si>
  <si>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</si>
  <si>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</si>
  <si>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</si>
  <si>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</si>
  <si>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</si>
  <si>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</si>
  <si>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</si>
  <si>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</si>
  <si>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</si>
  <si>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</si>
  <si>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</si>
  <si>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</si>
  <si>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</si>
  <si>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</si>
  <si>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</si>
  <si>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</si>
  <si>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</si>
  <si>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</si>
  <si>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</si>
  <si>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</si>
  <si>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</si>
  <si>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</si>
  <si>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</si>
  <si>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</si>
  <si>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</si>
  <si>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</si>
  <si>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</si>
  <si>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</si>
  <si>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</si>
  <si>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</si>
  <si>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</si>
  <si>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</si>
  <si>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</si>
  <si>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</si>
  <si>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</si>
  <si>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</si>
  <si>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</si>
  <si>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</si>
  <si>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</si>
  <si>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</si>
  <si>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</si>
  <si>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</si>
  <si>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</si>
  <si>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</si>
  <si>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</si>
  <si>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</si>
  <si>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</si>
  <si>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</si>
  <si>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</si>
  <si>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</si>
  <si>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</si>
  <si>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</si>
  <si>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</si>
  <si>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</si>
  <si>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</si>
  <si>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</si>
  <si>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</si>
  <si>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</si>
  <si>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</si>
  <si>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</si>
  <si>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</si>
  <si>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</si>
  <si>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</si>
  <si>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</si>
  <si>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</si>
  <si>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</si>
  <si>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</si>
  <si>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</si>
  <si>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</si>
  <si>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</si>
  <si>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</si>
  <si>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</si>
  <si>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</si>
  <si>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</si>
  <si>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</si>
  <si>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</si>
  <si>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</si>
  <si>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</si>
  <si>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</si>
  <si>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</si>
  <si>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</si>
  <si>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</si>
  <si>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</si>
  <si>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</si>
  <si>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</si>
  <si>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</si>
  <si>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</si>
  <si>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</si>
  <si>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</si>
  <si>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</si>
  <si>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</si>
  <si>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</si>
  <si>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</si>
  <si>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</si>
  <si>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</si>
  <si>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</si>
  <si>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</si>
  <si>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</si>
  <si>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</si>
  <si>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</si>
  <si>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</si>
  <si>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</si>
  <si>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</si>
  <si>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</si>
  <si>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</si>
  <si>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</si>
  <si>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</si>
  <si>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</si>
  <si>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</si>
  <si>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</si>
  <si>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</si>
  <si>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</si>
  <si>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</si>
  <si>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</si>
  <si>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</si>
  <si>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</si>
  <si>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</si>
  <si>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</si>
  <si>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</si>
  <si>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</si>
  <si>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</si>
  <si>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</si>
  <si>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</si>
  <si>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</si>
  <si>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</si>
  <si>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</si>
  <si>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</si>
  <si>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</si>
  <si>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</si>
  <si>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</si>
  <si>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</si>
  <si>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</si>
  <si>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</si>
  <si>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</si>
  <si>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</si>
  <si>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</si>
  <si>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</si>
  <si>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</si>
  <si>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</si>
  <si>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</si>
  <si>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</si>
  <si>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</si>
  <si>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</si>
  <si>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</si>
  <si>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</si>
  <si>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</si>
  <si>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</si>
  <si>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</si>
  <si>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</si>
  <si>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</si>
  <si>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</si>
  <si>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</si>
  <si>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</si>
  <si>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</si>
  <si>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</si>
  <si>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</si>
  <si>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</si>
  <si>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</si>
  <si>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</si>
  <si>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</si>
  <si>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</si>
  <si>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</si>
  <si>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</si>
  <si>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</si>
  <si>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</si>
  <si>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</si>
  <si>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</si>
  <si>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</si>
  <si>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</si>
  <si>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</si>
  <si>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</si>
  <si>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</si>
  <si>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</si>
  <si>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</si>
  <si>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</si>
  <si>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</si>
  <si>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</si>
  <si>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</si>
  <si>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</si>
  <si>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</si>
  <si>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</si>
  <si>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</si>
  <si>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</si>
  <si>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</si>
  <si>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</si>
  <si>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</si>
  <si>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</si>
  <si>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</si>
  <si>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</si>
  <si>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</si>
  <si>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</si>
  <si>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</si>
  <si>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</si>
  <si>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</si>
  <si>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</si>
  <si>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</si>
  <si>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</si>
  <si>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</si>
  <si>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</si>
  <si>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</si>
  <si>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</si>
  <si>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</si>
  <si>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</si>
  <si>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</si>
  <si>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</si>
  <si>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</si>
  <si>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</si>
  <si>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</si>
  <si>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</si>
  <si>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</si>
  <si>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</si>
  <si>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</si>
  <si>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</si>
  <si>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</si>
  <si>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</si>
  <si>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</si>
  <si>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</si>
  <si>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</si>
  <si>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</si>
  <si>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</si>
  <si>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</si>
  <si>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</si>
  <si>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</si>
  <si>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</si>
  <si>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</si>
  <si>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</si>
  <si>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</si>
  <si>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</si>
  <si>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</si>
  <si>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</si>
  <si>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</si>
  <si>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</si>
  <si>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</si>
  <si>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</si>
  <si>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</si>
  <si>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</si>
  <si>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</si>
  <si>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</si>
  <si>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</si>
  <si>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</si>
  <si>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</si>
  <si>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</si>
  <si>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</si>
  <si>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</si>
  <si>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</si>
  <si>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</si>
  <si>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</si>
  <si>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</si>
  <si>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</si>
  <si>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</si>
  <si>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</si>
  <si>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</si>
  <si>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</si>
  <si>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</si>
  <si>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</si>
  <si>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</si>
  <si>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</si>
  <si>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</si>
  <si>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</si>
  <si>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</si>
  <si>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</si>
  <si>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</si>
  <si>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</si>
  <si>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</si>
  <si>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</si>
  <si>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</si>
  <si>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</si>
  <si>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</si>
  <si>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</si>
  <si>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</si>
  <si>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</si>
  <si>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</si>
  <si>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</si>
  <si>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</si>
  <si>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</si>
  <si>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</si>
  <si>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</si>
  <si>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</si>
  <si>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</si>
  <si>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</si>
  <si>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</si>
  <si>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</si>
  <si>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</si>
  <si>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</si>
  <si>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</si>
  <si>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</si>
  <si>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</si>
  <si>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</si>
  <si>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</si>
  <si>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</si>
  <si>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</si>
  <si>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</si>
  <si>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</si>
  <si>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</si>
  <si>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</si>
  <si>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</si>
  <si>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</si>
  <si>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</si>
  <si>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</si>
  <si>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</si>
  <si>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</si>
  <si>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</si>
  <si>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</si>
  <si>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</si>
  <si>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</si>
  <si>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</si>
  <si>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</si>
  <si>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</si>
  <si>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</si>
  <si>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</si>
  <si>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</si>
  <si>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</si>
  <si>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</si>
  <si>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</si>
  <si>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</si>
  <si>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</si>
  <si>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</si>
  <si>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</si>
  <si>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</si>
  <si>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</si>
  <si>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</si>
  <si>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</si>
  <si>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</si>
  <si>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</si>
  <si>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</si>
  <si>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</si>
  <si>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</si>
  <si>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</si>
  <si>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</si>
  <si>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</si>
  <si>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</si>
  <si>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</si>
  <si>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</si>
  <si>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</si>
  <si>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</si>
  <si>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</si>
  <si>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</si>
  <si>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</si>
  <si>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</si>
  <si>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</si>
  <si>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</si>
  <si>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</si>
  <si>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</si>
  <si>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</si>
  <si>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</si>
  <si>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</si>
  <si>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</si>
  <si>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</si>
  <si>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</si>
  <si>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</si>
  <si>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</si>
  <si>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</si>
  <si>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</si>
  <si>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</si>
  <si>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</si>
  <si>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</si>
  <si>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</si>
  <si>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</si>
  <si>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</si>
  <si>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</si>
  <si>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</si>
  <si>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</si>
  <si>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</si>
  <si>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</si>
  <si>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</si>
  <si>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</si>
  <si>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</si>
  <si>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</si>
  <si>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</si>
  <si>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</si>
  <si>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</si>
  <si>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</si>
  <si>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</si>
  <si>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</si>
  <si>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</si>
  <si>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</si>
  <si>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</si>
  <si>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</si>
  <si>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</si>
  <si>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</si>
  <si>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</si>
  <si>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</si>
  <si>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</si>
  <si>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</si>
  <si>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</si>
  <si>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</si>
  <si>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</si>
  <si>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</si>
  <si>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</si>
  <si>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</si>
  <si>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</si>
  <si>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</si>
  <si>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</si>
  <si>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</si>
  <si>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</si>
  <si>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</si>
  <si>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</si>
  <si>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</si>
  <si>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</si>
  <si>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</si>
  <si>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</si>
  <si>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</si>
  <si>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</si>
  <si>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</si>
  <si>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</si>
  <si>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</si>
  <si>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</si>
  <si>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</si>
  <si>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</si>
  <si>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</si>
  <si>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</si>
  <si>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</si>
  <si>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</si>
  <si>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</si>
  <si>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</si>
  <si>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</si>
  <si>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</si>
  <si>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</si>
  <si>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</si>
  <si>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</si>
  <si>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</si>
  <si>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</si>
  <si>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</si>
  <si>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</si>
  <si>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</si>
  <si>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</si>
  <si>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</si>
  <si>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</si>
  <si>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</si>
  <si>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</si>
  <si>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</si>
  <si>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</si>
  <si>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</si>
  <si>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</si>
  <si>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</si>
  <si>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</si>
  <si>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</si>
  <si>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</si>
  <si>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</si>
  <si>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</si>
  <si>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</si>
  <si>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</si>
  <si>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</si>
  <si>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</si>
  <si>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</si>
  <si>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</si>
  <si>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</si>
  <si>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</si>
  <si>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</si>
  <si>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</si>
  <si>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</si>
  <si>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</si>
  <si>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</si>
  <si>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</si>
  <si>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</si>
  <si>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</si>
  <si>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</si>
  <si>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</si>
  <si>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</si>
  <si>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</si>
  <si>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</si>
  <si>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</si>
  <si>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</si>
  <si>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</si>
  <si>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</si>
  <si>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</si>
  <si>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</si>
  <si>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</si>
  <si>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</si>
  <si>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</si>
  <si>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</si>
  <si>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</si>
  <si>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</si>
  <si>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</si>
  <si>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</si>
  <si>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</si>
  <si>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</si>
  <si>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</si>
  <si>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</si>
  <si>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</si>
  <si>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</si>
  <si>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</si>
  <si>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</si>
  <si>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</si>
  <si>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</si>
  <si>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</si>
  <si>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</si>
  <si>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</si>
  <si>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</si>
  <si>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</si>
  <si>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</si>
  <si>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</si>
  <si>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</si>
  <si>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</si>
  <si>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</si>
  <si>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</si>
  <si>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</si>
  <si>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</si>
  <si>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</si>
  <si>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</si>
  <si>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</si>
  <si>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</si>
  <si>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</si>
  <si>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</si>
  <si>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</si>
  <si>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</si>
  <si>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</si>
  <si>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</si>
  <si>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</si>
  <si>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</si>
  <si>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</si>
  <si>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</si>
  <si>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</si>
  <si>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</si>
  <si>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</si>
  <si>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</si>
  <si>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</si>
  <si>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</si>
  <si>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</si>
  <si>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</si>
  <si>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</si>
  <si>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</si>
  <si>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</si>
  <si>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</si>
  <si>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</si>
  <si>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</si>
  <si>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</si>
  <si>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</si>
  <si>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</si>
  <si>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</si>
  <si>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</si>
  <si>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</si>
  <si>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</si>
  <si>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</si>
  <si>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</si>
  <si>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</si>
  <si>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</si>
  <si>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</si>
  <si>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</si>
  <si>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</si>
  <si>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</si>
  <si>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</si>
  <si>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</si>
  <si>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</si>
  <si>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</si>
  <si>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</si>
  <si>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</si>
  <si>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</si>
  <si>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</si>
  <si>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</si>
  <si>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</si>
  <si>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</si>
  <si>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</si>
  <si>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</si>
  <si>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</si>
  <si>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</si>
  <si>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</si>
  <si>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</si>
  <si>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</si>
  <si>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</si>
  <si>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</si>
  <si>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</si>
  <si>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</si>
  <si>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</si>
  <si>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</si>
  <si>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</si>
  <si>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</si>
  <si>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</si>
  <si>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</si>
  <si>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</si>
  <si>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</si>
  <si>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</si>
  <si>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</si>
  <si>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</si>
  <si>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</si>
  <si>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</si>
  <si>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</si>
  <si>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</si>
  <si>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</si>
  <si>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</si>
  <si>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</si>
  <si>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</si>
  <si>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</si>
  <si>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</si>
  <si>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</si>
  <si>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</si>
  <si>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</si>
  <si>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</si>
  <si>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</si>
  <si>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</si>
  <si>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</si>
  <si>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</si>
  <si>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</si>
  <si>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</si>
  <si>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</si>
  <si>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</si>
  <si>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</si>
  <si>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</si>
  <si>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</si>
  <si>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</si>
  <si>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</si>
  <si>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</si>
  <si>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</si>
  <si>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</si>
  <si>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</si>
  <si>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</si>
  <si>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</si>
  <si>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</si>
  <si>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</si>
  <si>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</si>
  <si>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</si>
  <si>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</si>
  <si>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</si>
  <si>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</si>
  <si>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</si>
  <si>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</si>
  <si>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</si>
  <si>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</si>
  <si>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</si>
  <si>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</si>
  <si>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</si>
  <si>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</si>
  <si>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</si>
  <si>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</si>
  <si>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</si>
  <si>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</si>
  <si>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</si>
  <si>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</si>
  <si>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</si>
  <si>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</si>
  <si>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</si>
  <si>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</si>
  <si>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</si>
  <si>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</si>
  <si>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</si>
  <si>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</si>
  <si>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</si>
  <si>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</si>
  <si>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</si>
  <si>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</si>
  <si>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</si>
  <si>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</si>
  <si>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</si>
  <si>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</si>
  <si>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</si>
  <si>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</si>
  <si>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</si>
  <si>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</si>
  <si>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</si>
  <si>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</si>
  <si>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</si>
  <si>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</si>
  <si>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</si>
  <si>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</si>
  <si>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</si>
  <si>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</si>
  <si>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</si>
  <si>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</si>
  <si>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</si>
  <si>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</si>
  <si>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</si>
  <si>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</si>
  <si>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</si>
  <si>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</si>
  <si>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</si>
  <si>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</si>
  <si>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</si>
  <si>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</si>
  <si>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</si>
  <si>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</si>
  <si>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</si>
  <si>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</si>
  <si>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</si>
  <si>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</si>
  <si>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</si>
  <si>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</si>
  <si>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</si>
  <si>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</si>
  <si>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</si>
  <si>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</si>
  <si>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</si>
  <si>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</si>
  <si>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</si>
  <si>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</si>
  <si>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</si>
  <si>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</si>
  <si>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</si>
  <si>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</si>
  <si>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</si>
  <si>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</si>
  <si>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</si>
  <si>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</si>
  <si>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</si>
  <si>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</si>
  <si>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</si>
  <si>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</si>
  <si>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</si>
  <si>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</si>
  <si>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</si>
  <si>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</si>
  <si>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</si>
  <si>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</si>
  <si>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</si>
  <si>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</si>
  <si>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</si>
  <si>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</si>
  <si>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</si>
  <si>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</si>
  <si>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</si>
  <si>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</si>
  <si>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</si>
  <si>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</si>
  <si>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</si>
  <si>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</si>
  <si>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</si>
  <si>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</si>
  <si>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</si>
  <si>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</si>
  <si>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</si>
  <si>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</si>
  <si>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</si>
  <si>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</si>
  <si>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</si>
  <si>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</si>
  <si>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</si>
  <si>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</si>
  <si>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</si>
  <si>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</si>
  <si>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</si>
  <si>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</si>
  <si>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</si>
  <si>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</si>
  <si>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</si>
  <si>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</si>
  <si>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</si>
  <si>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</si>
  <si>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</si>
  <si>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</si>
  <si>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</si>
  <si>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</si>
  <si>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</si>
  <si>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</si>
  <si>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</si>
  <si>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</si>
  <si>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</si>
  <si>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</si>
  <si>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</si>
  <si>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</si>
  <si>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</si>
  <si>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</si>
  <si>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</si>
  <si>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</si>
  <si>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</si>
  <si>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</si>
  <si>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</si>
  <si>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</si>
  <si>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</si>
  <si>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</si>
  <si>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</si>
  <si>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</si>
  <si>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</si>
  <si>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</si>
  <si>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</si>
  <si>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</si>
  <si>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</si>
  <si>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</si>
  <si>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</si>
  <si>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</si>
  <si>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</si>
  <si>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</si>
  <si>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</si>
  <si>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</si>
  <si>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</si>
  <si>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</si>
  <si>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</si>
  <si>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</si>
  <si>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</si>
  <si>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</si>
  <si>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</si>
  <si>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</si>
  <si>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</si>
  <si>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</si>
  <si>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</si>
  <si>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</si>
  <si>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</si>
  <si>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</si>
  <si>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</si>
  <si>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</si>
  <si>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</si>
  <si>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</si>
  <si>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</si>
  <si>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</si>
  <si>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</si>
  <si>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</si>
  <si>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</si>
  <si>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</si>
  <si>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</si>
  <si>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</si>
  <si>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</si>
  <si>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</si>
  <si>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</si>
  <si>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</si>
  <si>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</si>
  <si>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</si>
  <si>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</si>
  <si>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</si>
  <si>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</si>
  <si>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</si>
  <si>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</si>
  <si>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</si>
  <si>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</si>
  <si>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</si>
  <si>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</si>
  <si>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</si>
  <si>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</si>
  <si>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</si>
  <si>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</si>
  <si>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</si>
  <si>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</si>
  <si>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</si>
  <si>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</si>
  <si>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</si>
  <si>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</si>
  <si>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</si>
  <si>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</si>
  <si>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</si>
  <si>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</si>
  <si>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</si>
  <si>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</si>
  <si>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</si>
  <si>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</si>
  <si>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</si>
  <si>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</si>
  <si>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</si>
  <si>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</si>
  <si>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</si>
  <si>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</si>
  <si>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</si>
  <si>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</si>
  <si>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</si>
  <si>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</si>
  <si>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</si>
  <si>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</si>
  <si>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</si>
  <si>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</si>
  <si>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</si>
  <si>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</si>
  <si>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</si>
  <si>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</si>
  <si>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</si>
  <si>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</si>
  <si>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</si>
  <si>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</si>
  <si>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</si>
  <si>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</si>
  <si>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</si>
  <si>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</si>
  <si>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</si>
  <si>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</si>
  <si>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</si>
  <si>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</si>
  <si>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</si>
  <si>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</si>
  <si>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</si>
  <si>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</si>
  <si>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</si>
  <si>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</si>
  <si>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</si>
  <si>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</si>
  <si>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</si>
  <si>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</si>
  <si>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</si>
  <si>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</si>
  <si>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</si>
  <si>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</si>
  <si>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</si>
  <si>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</si>
  <si>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</si>
  <si>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</si>
  <si>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</si>
  <si>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</si>
  <si>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</si>
  <si>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</si>
  <si>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</si>
  <si>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</si>
  <si>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</si>
  <si>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</si>
  <si>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</si>
  <si>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</si>
  <si>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</si>
  <si>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</si>
  <si>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</si>
  <si>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</si>
  <si>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</si>
  <si>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</si>
  <si>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</si>
  <si>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</si>
  <si>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</si>
  <si>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</si>
  <si>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</si>
  <si>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</si>
  <si>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</si>
  <si>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</si>
  <si>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</si>
  <si>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</si>
  <si>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</si>
  <si>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</si>
  <si>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</si>
  <si>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</si>
  <si>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</si>
  <si>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</si>
  <si>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</si>
  <si>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</si>
  <si>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</si>
  <si>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</si>
  <si>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</si>
  <si>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</si>
  <si>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</si>
  <si>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</si>
  <si>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</si>
  <si>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</si>
  <si>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</si>
  <si>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</si>
  <si>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</si>
  <si>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</si>
  <si>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</si>
  <si>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</si>
  <si>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</si>
  <si>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</si>
  <si>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</si>
  <si>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</si>
  <si>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</si>
  <si>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</si>
  <si>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</si>
  <si>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</si>
  <si>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</si>
  <si>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</si>
  <si>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</si>
  <si>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</si>
  <si>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</si>
  <si>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</si>
  <si>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</si>
  <si>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</si>
  <si>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</si>
  <si>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</si>
  <si>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</si>
  <si>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</si>
  <si>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</si>
  <si>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</si>
  <si>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</si>
  <si>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</si>
  <si>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</si>
  <si>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</si>
  <si>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</si>
  <si>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</si>
  <si>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</si>
  <si>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</si>
  <si>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</si>
  <si>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</si>
  <si>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</si>
  <si>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</si>
  <si>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</si>
  <si>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</si>
  <si>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</si>
  <si>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</si>
  <si>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</si>
  <si>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</si>
  <si>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</si>
  <si>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</si>
  <si>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</si>
  <si>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</si>
  <si>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</si>
  <si>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</si>
  <si>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</si>
  <si>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</si>
  <si>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</si>
  <si>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</si>
  <si>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</si>
  <si>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</si>
  <si>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</si>
  <si>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</si>
  <si>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</si>
  <si>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</si>
  <si>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</si>
  <si>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</si>
  <si>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</si>
  <si>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</si>
  <si>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</si>
  <si>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</si>
  <si>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</si>
  <si>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</si>
  <si>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</si>
  <si>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</si>
  <si>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</si>
  <si>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</si>
  <si>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</si>
  <si>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</si>
  <si>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</si>
  <si>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</si>
  <si>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</si>
  <si>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</si>
  <si>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</si>
  <si>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</si>
  <si>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</si>
  <si>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</si>
  <si>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</si>
  <si>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</si>
  <si>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</si>
  <si>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</si>
  <si>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</si>
  <si>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</si>
  <si>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</si>
  <si>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</si>
  <si>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</si>
  <si>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</si>
  <si>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</si>
  <si>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</si>
  <si>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</si>
  <si>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</si>
  <si>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</si>
  <si>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</si>
  <si>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</si>
  <si>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</si>
  <si>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</si>
  <si>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</si>
  <si>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</si>
  <si>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</si>
  <si>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</si>
  <si>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</si>
  <si>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</si>
  <si>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</si>
  <si>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</si>
  <si>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</si>
  <si>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</si>
  <si>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</si>
  <si>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</si>
  <si>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</si>
  <si>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</si>
  <si>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</si>
  <si>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</si>
  <si>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</si>
  <si>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</si>
  <si>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</si>
  <si>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</si>
  <si>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</si>
  <si>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</si>
  <si>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</si>
  <si>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</si>
  <si>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</si>
  <si>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</si>
  <si>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</si>
  <si>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</si>
  <si>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</si>
  <si>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</si>
  <si>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</si>
  <si>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</si>
  <si>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</si>
  <si>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</si>
  <si>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</si>
  <si>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</si>
  <si>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</si>
  <si>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</si>
  <si>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</si>
  <si>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</si>
  <si>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</si>
  <si>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</si>
  <si>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</si>
  <si>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</si>
  <si>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</si>
  <si>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</si>
  <si>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</si>
  <si>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</si>
  <si>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</si>
  <si>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</si>
  <si>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</si>
  <si>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</si>
  <si>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</si>
  <si>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</si>
  <si>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</si>
  <si>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</si>
  <si>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</si>
  <si>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</si>
  <si>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</si>
  <si>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</si>
  <si>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</si>
  <si>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</si>
  <si>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</si>
  <si>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</si>
  <si>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</si>
  <si>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</si>
  <si>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</si>
  <si>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</si>
  <si>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</si>
  <si>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</si>
  <si>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</si>
  <si>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</si>
  <si>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</si>
  <si>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</si>
  <si>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</si>
  <si>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</si>
  <si>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</si>
  <si>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</si>
  <si>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</si>
  <si>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</si>
  <si>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</si>
  <si>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</si>
  <si>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</si>
  <si>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</si>
  <si>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</si>
  <si>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</si>
  <si>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</si>
  <si>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</si>
  <si>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</si>
  <si>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</si>
  <si>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</si>
  <si>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</si>
  <si>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</si>
  <si>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</si>
  <si>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</si>
  <si>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</si>
  <si>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</si>
  <si>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</si>
  <si>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</si>
  <si>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</si>
  <si>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</si>
  <si>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</si>
  <si>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</si>
  <si>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</si>
  <si>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</si>
  <si>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</si>
  <si>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</si>
  <si>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</si>
  <si>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</si>
  <si>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</si>
  <si>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</si>
  <si>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</si>
  <si>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</si>
  <si>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</si>
  <si>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</si>
  <si>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</si>
  <si>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</si>
  <si>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</si>
  <si>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</si>
  <si>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</si>
  <si>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</si>
  <si>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</si>
  <si>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</si>
  <si>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</si>
  <si>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</si>
  <si>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</si>
  <si>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</si>
  <si>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</si>
  <si>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</si>
  <si>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</si>
  <si>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</si>
  <si>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</si>
  <si>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</si>
  <si>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</si>
  <si>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</si>
  <si>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</si>
  <si>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</si>
  <si>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</si>
  <si>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</si>
  <si>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</si>
  <si>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</si>
  <si>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</si>
  <si>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</si>
  <si>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</si>
  <si>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</si>
  <si>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</si>
  <si>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</si>
  <si>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</si>
  <si>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</si>
  <si>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</si>
  <si>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</si>
  <si>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</si>
  <si>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</si>
  <si>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</si>
  <si>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</si>
  <si>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</si>
  <si>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</si>
  <si>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</si>
  <si>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</si>
  <si>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</si>
  <si>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</si>
  <si>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</si>
  <si>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</si>
  <si>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</si>
  <si>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</si>
  <si>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</si>
  <si>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</si>
  <si>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</si>
  <si>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</si>
  <si>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</si>
  <si>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</si>
  <si>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</si>
  <si>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</si>
  <si>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</si>
  <si>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</si>
  <si>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</si>
  <si>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</si>
  <si>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</si>
  <si>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</si>
  <si>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</si>
  <si>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</si>
  <si>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</si>
  <si>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</si>
  <si>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</si>
  <si>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</si>
  <si>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</si>
  <si>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</si>
  <si>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</si>
  <si>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</si>
  <si>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</si>
  <si>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</si>
  <si>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</si>
  <si>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</si>
  <si>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</si>
  <si>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</si>
  <si>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</si>
  <si>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</si>
  <si>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</si>
  <si>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</si>
  <si>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</si>
  <si>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</si>
  <si>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</si>
  <si>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</si>
  <si>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</si>
  <si>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</si>
  <si>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</si>
  <si>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</si>
  <si>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</si>
  <si>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</si>
  <si>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</si>
  <si>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</si>
  <si>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</si>
  <si>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</si>
  <si>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</si>
  <si>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</si>
  <si>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</si>
  <si>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</si>
  <si>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</si>
  <si>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</si>
  <si>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</si>
  <si>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</si>
  <si>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</si>
  <si>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</si>
  <si>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</si>
  <si>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</si>
  <si>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</si>
  <si>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</si>
  <si>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</si>
  <si>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</si>
  <si>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</si>
  <si>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</si>
  <si>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</si>
  <si>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</si>
  <si>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</si>
  <si>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</si>
  <si>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</si>
  <si>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</si>
  <si>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</si>
  <si>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</si>
  <si>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</si>
  <si>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</si>
  <si>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</si>
  <si>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</si>
  <si>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</si>
  <si>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</si>
  <si>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</si>
  <si>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</si>
  <si>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</si>
  <si>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</si>
  <si>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</si>
  <si>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</si>
  <si>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</si>
  <si>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</si>
  <si>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</si>
  <si>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</si>
  <si>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</si>
  <si>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</si>
  <si>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</si>
  <si>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</si>
  <si>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</si>
  <si>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</si>
  <si>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</si>
  <si>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</si>
  <si>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</si>
  <si>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</si>
  <si>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</si>
  <si>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</si>
  <si>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</si>
  <si>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</si>
  <si>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</si>
  <si>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</si>
  <si>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</si>
  <si>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</si>
  <si>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</si>
  <si>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</si>
  <si>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</si>
  <si>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</si>
  <si>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</si>
  <si>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</si>
  <si>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</si>
  <si>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</si>
  <si>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</si>
  <si>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</si>
  <si>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</si>
  <si>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</si>
  <si>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</si>
  <si>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</si>
  <si>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</si>
  <si>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</si>
  <si>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</si>
  <si>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</si>
  <si>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</si>
  <si>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</si>
  <si>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</si>
  <si>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</si>
  <si>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</si>
  <si>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</si>
  <si>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</si>
  <si>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</si>
  <si>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</si>
  <si>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</si>
  <si>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</si>
  <si>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</si>
  <si>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</si>
  <si>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</si>
  <si>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</si>
  <si>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</si>
  <si>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</si>
  <si>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</si>
  <si>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</si>
  <si>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</si>
  <si>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</si>
  <si>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</si>
  <si>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</si>
  <si>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</si>
  <si>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</si>
  <si>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</si>
  <si>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</si>
  <si>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</si>
  <si>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</si>
  <si>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</si>
  <si>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</si>
  <si>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</si>
  <si>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</si>
  <si>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</si>
  <si>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</si>
  <si>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</si>
  <si>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</si>
  <si>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</si>
  <si>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</si>
  <si>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</si>
  <si>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</si>
  <si>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</si>
  <si>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</si>
  <si>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</si>
  <si>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</si>
  <si>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</si>
  <si>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</si>
  <si>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</si>
  <si>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</si>
  <si>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</si>
  <si>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</si>
  <si>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</si>
  <si>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</si>
  <si>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</si>
  <si>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</si>
  <si>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</si>
  <si>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</si>
  <si>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</si>
  <si>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</si>
  <si>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</si>
  <si>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</si>
  <si>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</si>
  <si>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</si>
  <si>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</si>
  <si>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</si>
  <si>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</si>
  <si>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</si>
  <si>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</si>
  <si>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</si>
  <si>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</si>
  <si>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</si>
  <si>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</si>
  <si>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</si>
  <si>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</si>
  <si>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</si>
  <si>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</si>
  <si>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</si>
  <si>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</si>
  <si>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</si>
  <si>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</si>
  <si>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</si>
  <si>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</si>
  <si>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</si>
  <si>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</si>
  <si>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</si>
  <si>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</si>
  <si>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</si>
  <si>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</si>
  <si>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</si>
  <si>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</si>
  <si>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</si>
  <si>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</si>
  <si>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</si>
  <si>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</si>
  <si>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</si>
  <si>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</si>
  <si>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</si>
  <si>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</si>
  <si>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</si>
  <si>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</si>
  <si>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</si>
  <si>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</si>
  <si>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</si>
  <si>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</si>
  <si>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</si>
  <si>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</si>
  <si>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</si>
  <si>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</si>
  <si>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</si>
  <si>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</si>
  <si>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</si>
  <si>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</si>
  <si>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</si>
  <si>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</si>
  <si>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</si>
  <si>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</si>
  <si>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</si>
  <si>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</si>
  <si>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</si>
  <si>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</si>
  <si>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</si>
  <si>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</si>
  <si>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</si>
  <si>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</si>
  <si>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</si>
  <si>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</si>
  <si>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</si>
  <si>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</si>
  <si>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</si>
  <si>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</si>
  <si>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</si>
  <si>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</si>
  <si>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</si>
  <si>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</si>
  <si>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</si>
  <si>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</si>
  <si>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</si>
  <si>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</si>
  <si>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</si>
  <si>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</si>
  <si>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</si>
  <si>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</si>
  <si>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</si>
  <si>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</si>
  <si>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</si>
  <si>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</si>
  <si>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</si>
  <si>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</si>
  <si>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</si>
  <si>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</si>
  <si>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</si>
  <si>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</si>
  <si>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</si>
  <si>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</si>
  <si>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</si>
  <si>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</si>
  <si>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</si>
  <si>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</si>
  <si>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</si>
  <si>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</si>
  <si>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</si>
  <si>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</si>
  <si>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</si>
  <si>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</si>
  <si>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</si>
  <si>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</si>
  <si>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</si>
  <si>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</si>
  <si>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</si>
  <si>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</si>
  <si>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</si>
  <si>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</si>
  <si>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</si>
  <si>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</si>
  <si>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</si>
  <si>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</si>
  <si>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</si>
  <si>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</si>
  <si>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</si>
  <si>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</si>
  <si>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</si>
  <si>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</si>
  <si>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</si>
  <si>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</si>
  <si>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</si>
  <si>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</si>
  <si>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</si>
  <si>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</si>
  <si>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</si>
  <si>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</si>
  <si>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</si>
  <si>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</si>
  <si>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</si>
  <si>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</si>
  <si>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</si>
  <si>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</si>
  <si>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</si>
  <si>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</si>
  <si>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</si>
  <si>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</si>
  <si>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</si>
  <si>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</si>
  <si>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</si>
  <si>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</si>
  <si>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</si>
  <si>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</si>
  <si>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</si>
  <si>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</si>
  <si>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</si>
  <si>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</si>
  <si>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</si>
  <si>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</si>
  <si>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</si>
  <si>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</si>
  <si>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</si>
  <si>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</si>
  <si>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</si>
  <si>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</si>
  <si>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</si>
  <si>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</si>
  <si>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</si>
  <si>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</si>
  <si>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</si>
  <si>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</si>
  <si>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</si>
  <si>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</si>
  <si>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</si>
  <si>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</si>
  <si>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</si>
  <si>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</si>
  <si>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</si>
  <si>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</si>
  <si>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</si>
  <si>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</si>
  <si>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</si>
  <si>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</si>
  <si>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</si>
  <si>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</si>
  <si>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</si>
  <si>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</si>
  <si>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</si>
  <si>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</si>
  <si>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</si>
  <si>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</si>
  <si>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</si>
  <si>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</si>
  <si>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</si>
  <si>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</si>
  <si>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</si>
  <si>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</si>
  <si>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</si>
  <si>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</si>
  <si>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</si>
  <si>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</si>
  <si>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</si>
  <si>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</si>
  <si>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</si>
  <si>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</si>
  <si>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</si>
  <si>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</si>
  <si>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</si>
  <si>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</si>
  <si>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</si>
  <si>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</si>
  <si>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</si>
  <si>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</si>
  <si>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</si>
  <si>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</si>
  <si>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</si>
  <si>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</si>
  <si>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</si>
  <si>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</si>
  <si>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</si>
  <si>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</si>
  <si>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</si>
  <si>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</si>
  <si>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</si>
  <si>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</si>
  <si>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</si>
  <si>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</si>
  <si>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</si>
  <si>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</si>
  <si>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</si>
  <si>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</si>
  <si>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</si>
  <si>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</si>
  <si>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</si>
  <si>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</si>
  <si>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</si>
  <si>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</si>
  <si>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</si>
  <si>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</si>
  <si>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</si>
  <si>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</si>
  <si>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</si>
  <si>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</si>
  <si>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</si>
  <si>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</si>
  <si>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</si>
  <si>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</si>
  <si>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</si>
  <si>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</si>
  <si>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</si>
  <si>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</si>
  <si>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</si>
  <si>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</si>
  <si>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</si>
  <si>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</si>
  <si>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</si>
  <si>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</si>
  <si>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</si>
  <si>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</si>
  <si>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</si>
  <si>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</si>
  <si>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</si>
  <si>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</si>
  <si>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</si>
  <si>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</si>
  <si>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</si>
  <si>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</si>
  <si>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</si>
  <si>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</si>
  <si>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</si>
  <si>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</si>
  <si>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</si>
  <si>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</si>
  <si>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</si>
  <si>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</si>
  <si>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</si>
  <si>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</si>
  <si>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</si>
  <si>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</si>
  <si>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</si>
  <si>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</si>
  <si>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</si>
  <si>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</si>
  <si>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</si>
  <si>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</si>
  <si>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</si>
  <si>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</si>
  <si>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</si>
  <si>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</si>
  <si>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</si>
  <si>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</si>
  <si>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</si>
  <si>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</si>
  <si>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</si>
  <si>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</si>
  <si>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</si>
  <si>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</si>
  <si>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</si>
  <si>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</si>
  <si>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</si>
  <si>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</si>
  <si>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</si>
  <si>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</si>
  <si>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</si>
  <si>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</si>
  <si>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</si>
  <si>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</si>
  <si>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</si>
  <si>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</si>
  <si>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</si>
  <si>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</si>
  <si>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</si>
  <si>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</si>
  <si>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</si>
  <si>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</si>
  <si>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</si>
  <si>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</si>
  <si>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</si>
  <si>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</si>
  <si>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</si>
  <si>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</si>
  <si>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</si>
  <si>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</si>
  <si>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</si>
  <si>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</si>
  <si>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</si>
  <si>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</si>
  <si>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</si>
  <si>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</si>
  <si>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</si>
  <si>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</si>
  <si>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</si>
  <si>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</si>
  <si>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</si>
  <si>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</si>
  <si>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</si>
  <si>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</si>
  <si>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</si>
  <si>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</si>
  <si>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</si>
  <si>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</si>
  <si>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</si>
  <si>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</si>
  <si>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</si>
  <si>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</si>
  <si>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</si>
  <si>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</si>
  <si>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</si>
  <si>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</si>
  <si>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</si>
  <si>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</si>
  <si>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</si>
  <si>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</si>
  <si>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</si>
  <si>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</si>
  <si>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</si>
  <si>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</si>
  <si>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</si>
  <si>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</si>
  <si>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</si>
  <si>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</si>
  <si>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</si>
  <si>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</si>
  <si>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</si>
  <si>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</si>
  <si>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</si>
  <si>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</si>
  <si>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</si>
  <si>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</si>
  <si>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</si>
  <si>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</si>
  <si>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</si>
  <si>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</si>
  <si>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</si>
  <si>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</si>
  <si>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</si>
  <si>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</si>
  <si>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</si>
  <si>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</si>
  <si>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</si>
  <si>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</si>
  <si>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</si>
  <si>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</si>
  <si>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</si>
  <si>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</si>
  <si>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</si>
  <si>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</si>
  <si>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</si>
  <si>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</si>
  <si>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</si>
  <si>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</si>
  <si>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</si>
  <si>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</si>
  <si>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</si>
  <si>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</si>
  <si>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</si>
  <si>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</si>
  <si>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</si>
  <si>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</si>
  <si>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</si>
  <si>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</si>
  <si>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</si>
  <si>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</si>
  <si>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</si>
  <si>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</si>
  <si>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</si>
  <si>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</si>
  <si>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</si>
  <si>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</si>
  <si>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</si>
  <si>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</si>
  <si>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</si>
  <si>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</si>
  <si>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</si>
  <si>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</si>
  <si>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</si>
  <si>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</si>
  <si>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</si>
  <si>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</si>
  <si>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</si>
  <si>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</si>
  <si>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</si>
  <si>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</si>
  <si>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</si>
  <si>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</si>
  <si>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</si>
  <si>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</si>
  <si>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</si>
  <si>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</si>
  <si>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</si>
  <si>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</si>
  <si>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</si>
  <si>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</si>
  <si>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</si>
  <si>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</si>
  <si>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</si>
  <si>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</si>
  <si>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</si>
  <si>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</si>
  <si>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</si>
  <si>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</si>
  <si>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</si>
  <si>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</si>
  <si>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</si>
  <si>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</si>
  <si>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</si>
  <si>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</si>
  <si>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</si>
  <si>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</si>
  <si>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</si>
  <si>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</si>
  <si>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</si>
  <si>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</si>
  <si>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</si>
  <si>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</si>
  <si>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</si>
  <si>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</si>
  <si>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</si>
  <si>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</si>
  <si>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</si>
  <si>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</si>
  <si>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</si>
  <si>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</si>
  <si>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</si>
  <si>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</si>
  <si>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</si>
  <si>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</si>
  <si>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</si>
  <si>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</si>
  <si>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</si>
  <si>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</si>
  <si>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</si>
  <si>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</si>
  <si>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</si>
  <si>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</si>
  <si>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</si>
  <si>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</si>
  <si>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</si>
  <si>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</si>
  <si>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</si>
  <si>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</si>
  <si>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</si>
  <si>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</si>
  <si>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</si>
  <si>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</si>
  <si>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</si>
  <si>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</si>
  <si>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</si>
  <si>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</si>
  <si>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</si>
  <si>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</si>
  <si>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</si>
  <si>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</si>
  <si>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</si>
  <si>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</si>
  <si>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</si>
  <si>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</si>
  <si>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</si>
  <si>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</si>
  <si>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</si>
  <si>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</si>
  <si>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</si>
  <si>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</si>
  <si>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</si>
  <si>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</si>
  <si>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</si>
  <si>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</si>
  <si>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</si>
  <si>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</si>
  <si>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</si>
  <si>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</si>
  <si>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</si>
  <si>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</si>
  <si>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</si>
  <si>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</si>
  <si>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</si>
  <si>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</si>
  <si>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</si>
  <si>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</si>
  <si>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</si>
  <si>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</si>
  <si>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</si>
  <si>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</si>
  <si>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</si>
  <si>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</si>
  <si>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</si>
  <si>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</si>
  <si>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</si>
  <si>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</si>
  <si>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</si>
  <si>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</si>
  <si>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</si>
  <si>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</si>
  <si>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</si>
  <si>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</si>
  <si>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</si>
  <si>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</si>
  <si>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</si>
  <si>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</si>
  <si>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</si>
  <si>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</si>
  <si>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</si>
  <si>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</si>
  <si>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</si>
  <si>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</si>
  <si>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</si>
  <si>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</si>
  <si>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</si>
  <si>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</si>
  <si>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</si>
  <si>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</si>
  <si>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</si>
  <si>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</si>
  <si>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</si>
  <si>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</si>
  <si>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</si>
  <si>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</si>
  <si>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</si>
  <si>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</si>
  <si>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</si>
  <si>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</si>
  <si>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</si>
  <si>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</si>
  <si>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</si>
  <si>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</si>
  <si>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</si>
  <si>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</si>
  <si>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</si>
  <si>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</si>
  <si>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</si>
  <si>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</si>
  <si>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</si>
  <si>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</si>
  <si>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</si>
  <si>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</si>
  <si>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</si>
  <si>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</si>
  <si>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</si>
  <si>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</si>
  <si>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</si>
  <si>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</si>
  <si>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</si>
  <si>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</si>
  <si>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</si>
  <si>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</si>
  <si>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</si>
  <si>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</si>
  <si>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</si>
  <si>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</si>
  <si>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</si>
  <si>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</si>
  <si>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</si>
  <si>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</si>
  <si>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</si>
  <si>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</si>
  <si>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</si>
  <si>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</si>
  <si>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</si>
  <si>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</si>
  <si>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</si>
  <si>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</si>
  <si>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</si>
  <si>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</si>
  <si>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</si>
  <si>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</si>
  <si>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</si>
  <si>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</si>
  <si>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</si>
  <si>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</si>
  <si>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</si>
  <si>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</si>
  <si>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</si>
  <si>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</si>
  <si>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</si>
  <si>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</si>
  <si>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</si>
  <si>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</si>
  <si>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</si>
  <si>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</si>
  <si>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</si>
  <si>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</si>
  <si>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</si>
  <si>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</si>
  <si>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</si>
  <si>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</si>
  <si>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</si>
  <si>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</si>
  <si>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</si>
  <si>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</si>
  <si>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</si>
  <si>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</si>
  <si>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</si>
  <si>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</si>
  <si>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</si>
  <si>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</si>
  <si>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</si>
  <si>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</si>
  <si>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</si>
  <si>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</si>
  <si>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</si>
  <si>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</si>
  <si>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</si>
  <si>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</si>
  <si>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</si>
  <si>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</si>
  <si>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</si>
  <si>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</si>
  <si>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</si>
  <si>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</si>
  <si>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</si>
  <si>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</si>
  <si>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</si>
  <si>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</si>
  <si>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</si>
  <si>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</si>
  <si>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</si>
  <si>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</si>
  <si>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</si>
  <si>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</si>
  <si>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</si>
  <si>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</si>
  <si>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</si>
  <si>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</si>
  <si>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</si>
  <si>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</si>
  <si>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</si>
  <si>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</si>
  <si>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</si>
  <si>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</si>
  <si>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</si>
  <si>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</si>
  <si>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</si>
  <si>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</si>
  <si>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</si>
  <si>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</si>
  <si>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</si>
  <si>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</si>
  <si>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</si>
  <si>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</si>
  <si>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</si>
  <si>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</si>
  <si>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</si>
  <si>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</si>
  <si>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</si>
  <si>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</si>
  <si>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</si>
  <si>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</si>
  <si>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</si>
  <si>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</si>
  <si>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</si>
  <si>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</si>
  <si>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</si>
  <si>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</si>
  <si>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</si>
  <si>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</si>
  <si>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</si>
  <si>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</si>
  <si>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</si>
  <si>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</si>
  <si>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</si>
  <si>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</si>
  <si>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</si>
  <si>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</si>
  <si>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</si>
  <si>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</si>
  <si>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</si>
  <si>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</si>
  <si>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</si>
  <si>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</si>
  <si>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</si>
  <si>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</si>
  <si>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</si>
  <si>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</si>
  <si>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</si>
  <si>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</si>
  <si>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</si>
  <si>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</si>
  <si>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</si>
  <si>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</si>
  <si>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</si>
  <si>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</si>
  <si>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</si>
  <si>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</si>
  <si>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</si>
  <si>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</si>
  <si>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</si>
  <si>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</si>
  <si>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</si>
  <si>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</si>
  <si>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</si>
  <si>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</si>
  <si>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</si>
  <si>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</si>
  <si>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</si>
  <si>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</si>
  <si>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</si>
  <si>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</si>
  <si>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</si>
  <si>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</si>
  <si>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</si>
  <si>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</si>
  <si>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</si>
  <si>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</si>
  <si>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</si>
  <si>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</si>
  <si>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</si>
  <si>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</si>
  <si>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</si>
  <si>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</si>
  <si>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</si>
  <si>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</si>
  <si>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</si>
  <si>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</si>
  <si>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</si>
  <si>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</si>
  <si>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</si>
  <si>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</si>
  <si>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</si>
  <si>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</si>
  <si>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</si>
  <si>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</si>
  <si>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</si>
  <si>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</si>
  <si>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</si>
  <si>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</si>
  <si>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</si>
  <si>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</si>
  <si>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</si>
  <si>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</si>
  <si>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</si>
  <si>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</si>
  <si>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</si>
  <si>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</si>
  <si>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</si>
  <si>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</si>
  <si>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</si>
  <si>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</si>
  <si>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</si>
  <si>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</si>
  <si>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</si>
  <si>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</si>
  <si>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</si>
  <si>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</si>
  <si>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</si>
  <si>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</si>
  <si>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</si>
  <si>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</si>
  <si>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</si>
  <si>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</si>
  <si>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</si>
  <si>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</si>
  <si>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</si>
  <si>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</si>
  <si>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</si>
  <si>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</si>
  <si>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</si>
  <si>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</si>
  <si>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</si>
  <si>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</si>
  <si>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</si>
  <si>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</si>
  <si>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</si>
  <si>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</si>
  <si>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</si>
  <si>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</si>
  <si>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</si>
  <si>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</si>
  <si>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</si>
  <si>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</si>
  <si>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</si>
  <si>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</si>
  <si>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</si>
  <si>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</si>
  <si>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</si>
  <si>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</si>
  <si>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</si>
  <si>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</si>
  <si>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</si>
  <si>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</si>
  <si>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</si>
  <si>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</si>
  <si>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</si>
  <si>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</si>
  <si>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</si>
  <si>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</si>
  <si>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</si>
  <si>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</si>
  <si>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</si>
  <si>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</si>
  <si>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</si>
  <si>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</si>
  <si>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</si>
  <si>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</si>
  <si>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</si>
  <si>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</si>
  <si>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</si>
  <si>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</si>
  <si>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</si>
  <si>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</si>
  <si>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</si>
  <si>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</si>
  <si>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</si>
  <si>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</si>
  <si>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</si>
  <si>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</si>
  <si>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</si>
  <si>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</si>
  <si>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</si>
  <si>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</si>
  <si>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</si>
  <si>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</si>
  <si>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</si>
  <si>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</si>
  <si>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</si>
  <si>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</si>
  <si>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</si>
  <si>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</si>
  <si>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</si>
  <si>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</si>
  <si>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</si>
  <si>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</si>
  <si>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</si>
  <si>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</si>
  <si>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</si>
  <si>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</si>
  <si>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</si>
  <si>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</si>
  <si>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</si>
  <si>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</si>
  <si>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</si>
  <si>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</si>
  <si>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</si>
  <si>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</si>
  <si>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</si>
  <si>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</si>
  <si>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</si>
  <si>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</si>
  <si>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</si>
  <si>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</si>
  <si>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</si>
  <si>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</si>
  <si>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</si>
  <si>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</si>
  <si>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</si>
  <si>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</si>
  <si>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</si>
  <si>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</si>
  <si>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</si>
  <si>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</si>
  <si>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</si>
  <si>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</si>
  <si>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</si>
  <si>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</si>
  <si>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</si>
  <si>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</si>
  <si>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</si>
  <si>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</si>
  <si>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</si>
  <si>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</si>
  <si>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</si>
  <si>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</si>
  <si>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</si>
  <si>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</si>
  <si>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</si>
  <si>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</si>
  <si>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</si>
  <si>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</si>
  <si>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</si>
  <si>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</si>
  <si>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</si>
  <si>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</si>
  <si>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</si>
  <si>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</si>
  <si>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</si>
  <si>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</si>
  <si>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</si>
  <si>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</si>
  <si>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</si>
  <si>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</si>
  <si>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</si>
  <si>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</si>
  <si>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</si>
  <si>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</si>
  <si>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</si>
  <si>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</si>
  <si>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</si>
  <si>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</si>
  <si>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</si>
  <si>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</si>
  <si>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</si>
  <si>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</si>
  <si>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</si>
  <si>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</si>
  <si>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</si>
  <si>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</si>
  <si>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</si>
  <si>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</si>
  <si>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</si>
  <si>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</si>
  <si>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</si>
  <si>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</si>
  <si>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</si>
  <si>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</si>
  <si>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</si>
  <si>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</si>
  <si>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</si>
  <si>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</si>
  <si>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</si>
  <si>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</si>
  <si>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</si>
  <si>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</si>
  <si>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</si>
  <si>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</si>
  <si>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</si>
  <si>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</si>
  <si>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</si>
  <si>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</si>
  <si>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</si>
  <si>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</si>
  <si>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</si>
  <si>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</si>
  <si>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</si>
  <si>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</si>
  <si>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</si>
  <si>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</si>
  <si>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</si>
  <si>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</si>
  <si>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</si>
  <si>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</si>
  <si>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</si>
  <si>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</si>
  <si>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</si>
  <si>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</si>
  <si>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</si>
  <si>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</si>
  <si>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</si>
  <si>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</si>
  <si>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</si>
  <si>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</si>
  <si>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</si>
  <si>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</si>
  <si>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</si>
  <si>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</si>
  <si>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</si>
  <si>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</si>
  <si>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</si>
  <si>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</si>
  <si>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</si>
  <si>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</si>
  <si>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</si>
  <si>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</si>
  <si>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</si>
  <si>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</si>
  <si>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</si>
  <si>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</si>
  <si>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</si>
  <si>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</si>
  <si>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</si>
  <si>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</si>
  <si>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</si>
  <si>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</si>
  <si>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</si>
  <si>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</si>
  <si>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</si>
  <si>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</si>
  <si>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</si>
  <si>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</si>
  <si>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</si>
  <si>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</si>
  <si>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</si>
  <si>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</si>
  <si>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</si>
  <si>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</si>
  <si>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</si>
  <si>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</si>
  <si>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</si>
  <si>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</si>
  <si>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</si>
  <si>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</si>
  <si>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</si>
  <si>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</si>
  <si>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</si>
  <si>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</si>
  <si>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</si>
  <si>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</si>
  <si>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</si>
  <si>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</si>
  <si>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</si>
  <si>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</si>
  <si>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</si>
  <si>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</si>
  <si>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</si>
  <si>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</si>
  <si>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</si>
  <si>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</si>
  <si>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</si>
  <si>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</si>
  <si>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</si>
  <si>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</si>
  <si>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</si>
  <si>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</si>
  <si>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</si>
  <si>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</si>
  <si>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</si>
  <si>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</si>
  <si>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</si>
  <si>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</si>
  <si>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</si>
  <si>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</si>
  <si>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</si>
  <si>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</si>
  <si>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</si>
  <si>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</si>
  <si>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</si>
  <si>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</si>
  <si>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</si>
  <si>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</si>
  <si>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</si>
  <si>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</si>
  <si>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</si>
  <si>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</si>
  <si>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</si>
  <si>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</si>
  <si>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</si>
  <si>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</si>
  <si>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</si>
  <si>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</si>
  <si>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</si>
  <si>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</si>
  <si>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</si>
  <si>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</si>
  <si>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</si>
  <si>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</si>
  <si>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</si>
  <si>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</si>
  <si>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</si>
  <si>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</si>
  <si>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</si>
  <si>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</si>
  <si>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</si>
  <si>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</si>
  <si>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</si>
  <si>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</si>
  <si>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</si>
  <si>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</si>
  <si>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</si>
  <si>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</si>
  <si>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</si>
  <si>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</si>
  <si>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</si>
  <si>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</si>
  <si>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</si>
  <si>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</si>
  <si>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</si>
  <si>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</si>
  <si>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</si>
  <si>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</si>
  <si>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</si>
  <si>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</si>
  <si>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</si>
  <si>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</si>
  <si>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</si>
  <si>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</si>
  <si>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</si>
  <si>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</si>
  <si>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</si>
  <si>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</si>
  <si>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</si>
  <si>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</si>
  <si>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</si>
  <si>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</si>
  <si>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</si>
  <si>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</si>
  <si>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</si>
  <si>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</si>
  <si>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</si>
  <si>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</si>
  <si>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</si>
  <si>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</si>
  <si>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</si>
  <si>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</si>
  <si>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</si>
  <si>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</si>
  <si>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</si>
  <si>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</si>
  <si>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</si>
  <si>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</si>
  <si>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</si>
  <si>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</si>
  <si>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</si>
  <si>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</si>
  <si>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</si>
  <si>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</si>
  <si>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</si>
  <si>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</si>
  <si>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</si>
  <si>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</si>
  <si>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</si>
  <si>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</si>
  <si>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</si>
  <si>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</si>
  <si>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</si>
  <si>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</si>
  <si>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</si>
  <si>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</si>
  <si>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</si>
  <si>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</si>
  <si>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</si>
  <si>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</si>
  <si>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</si>
  <si>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</si>
  <si>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</si>
  <si>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</si>
  <si>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</si>
  <si>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</si>
  <si>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</si>
  <si>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</si>
  <si>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</si>
  <si>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</si>
  <si>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</si>
  <si>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</si>
  <si>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</si>
  <si>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</si>
  <si>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</si>
  <si>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</si>
  <si>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</si>
  <si>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</si>
  <si>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</si>
  <si>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</si>
  <si>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</si>
  <si>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</si>
  <si>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</si>
  <si>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</si>
  <si>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</si>
  <si>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</si>
  <si>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</si>
  <si>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</si>
  <si>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</si>
  <si>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</si>
  <si>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</si>
  <si>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</si>
  <si>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</si>
  <si>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</si>
  <si>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</si>
  <si>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</si>
  <si>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</si>
  <si>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</si>
  <si>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</si>
  <si>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</si>
  <si>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</si>
  <si>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</si>
  <si>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</si>
  <si>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</si>
  <si>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</si>
  <si>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</si>
  <si>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</si>
  <si>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</si>
  <si>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</si>
  <si>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</si>
  <si>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</si>
  <si>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</si>
  <si>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</si>
  <si>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</si>
  <si>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</si>
  <si>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</si>
  <si>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</si>
  <si>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</si>
  <si>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</si>
  <si>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</si>
  <si>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</si>
  <si>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</si>
  <si>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</si>
  <si>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</si>
  <si>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</si>
  <si>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</si>
  <si>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</si>
  <si>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</si>
  <si>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</si>
  <si>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</si>
  <si>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</si>
  <si>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</si>
  <si>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</si>
  <si>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</si>
  <si>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</si>
  <si>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</si>
  <si>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</si>
  <si>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</si>
  <si>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</si>
  <si>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</si>
  <si>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</si>
  <si>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</si>
  <si>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</si>
  <si>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</si>
  <si>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</si>
  <si>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</si>
  <si>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</si>
  <si>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</si>
  <si>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</si>
  <si>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</si>
  <si>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</si>
  <si>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</si>
  <si>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</si>
  <si>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</si>
  <si>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</si>
  <si>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</si>
  <si>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</si>
  <si>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</si>
  <si>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</si>
  <si>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</si>
  <si>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</si>
  <si>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</si>
  <si>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</si>
  <si>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</si>
  <si>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</si>
  <si>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</si>
  <si>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</si>
  <si>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</si>
  <si>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</si>
  <si>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</si>
  <si>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</si>
  <si>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</si>
  <si>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</si>
  <si>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</si>
  <si>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</si>
  <si>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</si>
  <si>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</si>
  <si>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</si>
  <si>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</si>
  <si>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</si>
  <si>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</si>
  <si>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</si>
  <si>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</si>
  <si>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</si>
  <si>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</si>
  <si>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</si>
  <si>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</si>
  <si>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</si>
  <si>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</si>
  <si>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</si>
  <si>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</si>
  <si>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</si>
  <si>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</si>
  <si>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</si>
  <si>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</si>
  <si>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</si>
  <si>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</si>
  <si>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</si>
  <si>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</si>
  <si>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</si>
  <si>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</si>
  <si>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</si>
  <si>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</si>
  <si>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</si>
  <si>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</si>
  <si>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</si>
  <si>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</si>
  <si>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</si>
  <si>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</si>
  <si>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</si>
  <si>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</si>
  <si>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</si>
  <si>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</si>
  <si>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</si>
  <si>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</si>
  <si>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</si>
  <si>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</si>
  <si>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</si>
  <si>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</si>
  <si>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</si>
  <si>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</si>
  <si>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</si>
  <si>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</si>
  <si>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</si>
  <si>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</si>
  <si>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</si>
  <si>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</si>
  <si>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</si>
  <si>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</si>
  <si>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</si>
  <si>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</si>
  <si>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</si>
  <si>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</si>
  <si>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</si>
  <si>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</si>
  <si>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</si>
  <si>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</si>
  <si>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</si>
  <si>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</si>
  <si>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</si>
  <si>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</si>
  <si>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</si>
  <si>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</si>
  <si>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</si>
  <si>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</si>
  <si>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</si>
  <si>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</si>
  <si>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</si>
  <si>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</si>
  <si>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</si>
  <si>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</si>
  <si>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</si>
  <si>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</si>
  <si>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</si>
  <si>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</si>
  <si>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</si>
  <si>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</si>
  <si>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</si>
  <si>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</si>
  <si>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</si>
  <si>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</si>
  <si>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</si>
  <si>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</si>
  <si>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</si>
  <si>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</si>
  <si>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</si>
  <si>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</si>
  <si>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</si>
  <si>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</si>
  <si>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</si>
  <si>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</si>
  <si>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</si>
  <si>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</si>
  <si>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</si>
  <si>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</si>
  <si>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</si>
  <si>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</si>
  <si>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</si>
  <si>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</si>
  <si>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</si>
  <si>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</si>
  <si>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</si>
  <si>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</si>
  <si>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</si>
  <si>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</si>
  <si>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</si>
  <si>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</si>
  <si>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</si>
  <si>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</si>
  <si>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</si>
  <si>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</si>
  <si>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</si>
  <si>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</si>
  <si>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</si>
  <si>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</si>
  <si>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</si>
  <si>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</si>
  <si>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</si>
  <si>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</si>
  <si>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</si>
  <si>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</si>
  <si>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</si>
  <si>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</si>
  <si>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</si>
  <si>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</si>
  <si>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</si>
  <si>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</si>
  <si>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</si>
  <si>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</si>
  <si>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</si>
  <si>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</si>
  <si>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</si>
  <si>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</si>
  <si>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</si>
  <si>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</si>
  <si>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</si>
  <si>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</si>
  <si>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</si>
  <si>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</si>
  <si>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</si>
  <si>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</si>
  <si>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</si>
  <si>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</si>
  <si>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</si>
  <si>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</si>
  <si>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</si>
  <si>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</si>
  <si>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</si>
  <si>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</si>
  <si>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</si>
  <si>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</si>
  <si>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</si>
  <si>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</si>
  <si>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</si>
  <si>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</si>
  <si>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</si>
  <si>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</si>
  <si>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</si>
  <si>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</si>
  <si>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</si>
  <si>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</si>
  <si>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</si>
  <si>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</si>
  <si>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</si>
  <si>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</si>
  <si>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</si>
  <si>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</si>
  <si>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</si>
  <si>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</si>
  <si>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</si>
  <si>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</si>
  <si>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</si>
  <si>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</si>
  <si>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</si>
  <si>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</si>
  <si>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</si>
  <si>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</si>
  <si>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</si>
  <si>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</si>
  <si>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</si>
  <si>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</si>
  <si>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</si>
  <si>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</si>
  <si>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</si>
  <si>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</si>
  <si>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</si>
  <si>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</si>
  <si>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</si>
  <si>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</si>
  <si>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</si>
  <si>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</si>
  <si>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</si>
  <si>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</si>
  <si>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</si>
  <si>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</si>
  <si>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</si>
  <si>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</si>
  <si>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</si>
  <si>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</si>
  <si>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</si>
  <si>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</si>
  <si>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</si>
  <si>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</si>
  <si>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</si>
  <si>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</si>
  <si>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</si>
  <si>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</si>
  <si>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</si>
  <si>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</si>
  <si>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</si>
  <si>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</si>
  <si>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</si>
  <si>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</si>
  <si>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</si>
  <si>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</si>
  <si>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</si>
  <si>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</si>
  <si>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</si>
  <si>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</si>
  <si>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</si>
  <si>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</si>
  <si>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</si>
  <si>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</si>
  <si>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</si>
  <si>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</si>
  <si>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</si>
  <si>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</si>
  <si>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</si>
  <si>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</si>
  <si>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</si>
  <si>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</si>
  <si>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</si>
  <si>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</si>
  <si>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</si>
  <si>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</si>
  <si>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</si>
  <si>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</si>
  <si>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</si>
  <si>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</si>
  <si>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</si>
  <si>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</si>
  <si>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</si>
  <si>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</si>
  <si>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</si>
  <si>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</si>
  <si>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</si>
  <si>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</si>
  <si>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</si>
  <si>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</si>
  <si>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</si>
  <si>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</si>
  <si>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</si>
  <si>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</si>
  <si>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</si>
  <si>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</si>
  <si>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</si>
  <si>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</si>
  <si>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</si>
  <si>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</si>
  <si>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</si>
  <si>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</si>
  <si>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</si>
  <si>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</si>
  <si>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</si>
  <si>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</si>
  <si>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</si>
  <si>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</si>
  <si>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</si>
  <si>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</si>
  <si>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</si>
  <si>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</si>
  <si>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</si>
  <si>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</si>
  <si>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</si>
  <si>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</si>
  <si>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</si>
  <si>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</si>
  <si>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</si>
  <si>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</si>
  <si>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</si>
  <si>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</si>
  <si>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</si>
  <si>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</si>
  <si>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</si>
  <si>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</si>
  <si>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</si>
  <si>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</si>
  <si>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</si>
  <si>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</si>
  <si>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</si>
  <si>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</si>
  <si>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</si>
  <si>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</si>
  <si>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</si>
  <si>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</si>
  <si>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</si>
  <si>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</si>
  <si>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</si>
  <si>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</si>
  <si>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</si>
  <si>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</si>
  <si>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</si>
  <si>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</si>
  <si>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</si>
  <si>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</si>
  <si>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</si>
  <si>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</si>
  <si>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</si>
  <si>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</si>
  <si>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</si>
  <si>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</si>
  <si>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</si>
  <si>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</si>
  <si>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</si>
  <si>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</si>
  <si>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</si>
  <si>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</si>
  <si>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</si>
  <si>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</si>
  <si>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</si>
  <si>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</si>
  <si>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</si>
  <si>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</si>
  <si>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</si>
  <si>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</si>
  <si>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</si>
  <si>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</si>
  <si>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</si>
  <si>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</si>
  <si>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</si>
  <si>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</si>
  <si>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</si>
  <si>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</si>
  <si>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</si>
  <si>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</si>
  <si>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</si>
  <si>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</si>
  <si>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</si>
  <si>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</si>
  <si>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</si>
  <si>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</si>
  <si>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</si>
  <si>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</si>
  <si>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</si>
  <si>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</si>
  <si>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</si>
  <si>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</si>
  <si>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</si>
  <si>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</si>
  <si>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</si>
  <si>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</si>
  <si>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</si>
  <si>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</si>
  <si>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</si>
  <si>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</si>
  <si>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</si>
  <si>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</si>
  <si>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</si>
  <si>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</si>
  <si>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</si>
  <si>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</si>
  <si>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</si>
  <si>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</si>
  <si>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</si>
  <si>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</si>
  <si>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</si>
  <si>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</si>
  <si>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</si>
  <si>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</si>
  <si>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</si>
  <si>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</si>
  <si>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</si>
  <si>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</si>
  <si>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</si>
  <si>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</si>
  <si>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</si>
  <si>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</si>
  <si>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</si>
  <si>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</si>
  <si>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</si>
  <si>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</si>
  <si>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</si>
  <si>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</si>
  <si>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</si>
  <si>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</si>
  <si>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</si>
  <si>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</si>
  <si>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</si>
  <si>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</si>
  <si>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</si>
  <si>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</si>
  <si>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</si>
  <si>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</si>
  <si>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</si>
  <si>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</si>
  <si>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</si>
  <si>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</si>
  <si>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</si>
  <si>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</si>
  <si>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</si>
  <si>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</si>
  <si>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</si>
  <si>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</si>
  <si>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</si>
  <si>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</si>
  <si>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</si>
  <si>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</si>
  <si>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</si>
  <si>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</si>
  <si>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</si>
  <si>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</si>
  <si>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</si>
  <si>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</si>
  <si>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</si>
  <si>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</si>
  <si>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</si>
  <si>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</si>
  <si>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</si>
  <si>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</si>
  <si>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</si>
  <si>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</si>
  <si>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</si>
  <si>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</si>
  <si>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</si>
  <si>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</si>
  <si>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</si>
  <si>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</si>
  <si>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</si>
  <si>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</si>
  <si>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</si>
  <si>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</si>
  <si>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</si>
  <si>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</si>
  <si>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</si>
  <si>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</si>
  <si>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</si>
  <si>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</si>
  <si>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</si>
  <si>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</si>
  <si>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</si>
  <si>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</si>
  <si>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</si>
  <si>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</si>
  <si>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</si>
  <si>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</si>
  <si>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</si>
  <si>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</si>
  <si>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</si>
  <si>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</si>
  <si>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</si>
  <si>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</si>
  <si>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</si>
  <si>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</si>
  <si>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</si>
  <si>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</si>
  <si>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</si>
  <si>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</si>
  <si>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</si>
  <si>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</si>
  <si>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</si>
  <si>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</si>
  <si>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</si>
  <si>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</si>
  <si>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</si>
  <si>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</si>
  <si>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</si>
  <si>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</si>
  <si>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</si>
  <si>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</si>
  <si>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</si>
  <si>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</si>
  <si>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</si>
  <si>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</si>
  <si>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</si>
  <si>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</si>
  <si>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</si>
  <si>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</si>
  <si>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</si>
  <si>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</si>
  <si>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</si>
  <si>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</si>
  <si>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</si>
  <si>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</si>
  <si>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</si>
  <si>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</si>
  <si>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</si>
  <si>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</si>
  <si>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</si>
  <si>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</si>
  <si>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</si>
  <si>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</si>
  <si>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</si>
  <si>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</si>
  <si>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</si>
  <si>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</si>
  <si>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</si>
  <si>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</si>
  <si>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</si>
  <si>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</si>
  <si>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</si>
  <si>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</si>
  <si>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</si>
  <si>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</si>
  <si>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</si>
  <si>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</si>
  <si>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</si>
  <si>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</si>
  <si>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</si>
  <si>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</si>
  <si>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</si>
  <si>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</si>
  <si>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</si>
  <si>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</si>
  <si>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</si>
  <si>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</si>
  <si>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</si>
  <si>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</si>
  <si>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</si>
  <si>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</si>
  <si>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</si>
  <si>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</si>
  <si>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</si>
  <si>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</si>
  <si>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</si>
  <si>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</si>
  <si>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</si>
  <si>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</si>
  <si>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</si>
  <si>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</si>
  <si>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</si>
  <si>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</si>
  <si>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</si>
  <si>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</si>
  <si>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</si>
  <si>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</si>
  <si>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</si>
  <si>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</si>
  <si>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</si>
  <si>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</si>
  <si>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</si>
  <si>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</si>
  <si>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</si>
  <si>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</si>
  <si>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</si>
  <si>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</si>
  <si>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</si>
  <si>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</si>
  <si>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</si>
  <si>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</si>
  <si>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</si>
  <si>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</si>
  <si>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</si>
  <si>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</si>
  <si>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</si>
  <si>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</si>
  <si>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</si>
  <si>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</si>
  <si>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</si>
  <si>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</si>
  <si>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</si>
  <si>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</si>
  <si>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</si>
  <si>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</si>
  <si>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</si>
  <si>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</si>
  <si>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</si>
  <si>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</si>
  <si>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</si>
  <si>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</si>
  <si>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</si>
  <si>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</si>
  <si>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</si>
  <si>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</si>
  <si>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</si>
  <si>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</si>
  <si>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</si>
  <si>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</si>
  <si>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</si>
  <si>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</si>
  <si>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</si>
  <si>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</si>
  <si>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</si>
  <si>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</si>
  <si>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</si>
  <si>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</si>
  <si>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</si>
  <si>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</si>
  <si>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</si>
  <si>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</si>
  <si>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</si>
  <si>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</si>
  <si>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</si>
  <si>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</si>
  <si>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</si>
  <si>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</si>
  <si>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</si>
  <si>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</si>
  <si>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</si>
  <si>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</si>
  <si>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</si>
  <si>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</si>
  <si>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</si>
  <si>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</si>
  <si>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</si>
  <si>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</si>
  <si>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</si>
  <si>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</si>
  <si>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</si>
  <si>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</si>
  <si>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</si>
  <si>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</si>
  <si>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</si>
  <si>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</si>
  <si>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</si>
  <si>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</si>
  <si>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</si>
  <si>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</si>
  <si>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</si>
  <si>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</si>
  <si>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</si>
  <si>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</si>
  <si>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</si>
  <si>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</si>
  <si>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</si>
  <si>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</si>
  <si>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</si>
  <si>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</si>
  <si>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</si>
  <si>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</si>
  <si>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</si>
  <si>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</si>
  <si>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</si>
  <si>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</si>
  <si>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</si>
  <si>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</si>
  <si>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</si>
  <si>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</si>
  <si>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</si>
  <si>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</si>
  <si>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</si>
  <si>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</si>
  <si>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</si>
  <si>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</si>
  <si>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</si>
  <si>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</si>
  <si>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</si>
  <si>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</si>
  <si>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</si>
  <si>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</si>
  <si>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</si>
  <si>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</si>
  <si>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</si>
  <si>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</si>
  <si>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</si>
  <si>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</si>
  <si>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</si>
  <si>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</si>
  <si>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</si>
  <si>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</si>
  <si>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</si>
  <si>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</si>
  <si>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</si>
  <si>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</si>
  <si>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</si>
  <si>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</si>
  <si>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</si>
  <si>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</si>
  <si>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</si>
  <si>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</si>
  <si>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</si>
  <si>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</si>
  <si>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</si>
  <si>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</si>
  <si>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</si>
  <si>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</si>
  <si>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</si>
  <si>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</si>
  <si>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</si>
  <si>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</si>
  <si>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</si>
  <si>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</si>
  <si>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</si>
  <si>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</si>
  <si>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</si>
  <si>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</si>
  <si>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</si>
  <si>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</si>
  <si>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</si>
  <si>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</si>
  <si>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</si>
  <si>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</si>
  <si>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</si>
  <si>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</si>
  <si>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</si>
  <si>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</si>
  <si>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</si>
  <si>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</si>
  <si>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</si>
  <si>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</si>
  <si>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</si>
  <si>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</si>
  <si>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</si>
  <si>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</si>
  <si>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</si>
  <si>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</si>
  <si>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</si>
  <si>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</si>
  <si>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</si>
  <si>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</si>
  <si>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</si>
  <si>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</si>
  <si>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</si>
  <si>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</si>
  <si>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</si>
  <si>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</si>
  <si>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</si>
  <si>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</si>
  <si>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</si>
  <si>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</si>
  <si>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</si>
  <si>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</si>
  <si>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</si>
  <si>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</si>
  <si>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</si>
  <si>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</si>
  <si>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</si>
  <si>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</si>
  <si>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</si>
  <si>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</si>
  <si>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</si>
  <si>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</si>
  <si>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</si>
  <si>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</si>
  <si>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</si>
  <si>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</si>
  <si>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</si>
  <si>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</si>
  <si>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</si>
  <si>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</si>
  <si>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</si>
  <si>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</si>
  <si>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</si>
  <si>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</si>
  <si>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</si>
  <si>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</si>
  <si>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</si>
  <si>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</si>
  <si>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</si>
  <si>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</si>
  <si>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</si>
  <si>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</si>
  <si>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</si>
  <si>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</si>
  <si>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</si>
  <si>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</si>
  <si>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</si>
  <si>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</si>
  <si>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</si>
  <si>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</si>
  <si>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</si>
  <si>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</si>
  <si>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</si>
  <si>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</si>
  <si>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</si>
  <si>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</si>
  <si>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</si>
  <si>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</si>
  <si>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</si>
  <si>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</si>
  <si>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</si>
  <si>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</si>
  <si>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</si>
  <si>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</si>
  <si>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</si>
  <si>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</si>
  <si>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</si>
  <si>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</si>
  <si>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</si>
  <si>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</si>
  <si>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</si>
  <si>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</si>
  <si>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</si>
  <si>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</si>
  <si>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</si>
  <si>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</si>
  <si>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</si>
  <si>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</si>
  <si>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</si>
  <si>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</si>
  <si>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</si>
  <si>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</si>
  <si>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</si>
  <si>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</si>
  <si>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</si>
  <si>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</si>
  <si>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</si>
  <si>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</si>
  <si>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</si>
  <si>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</si>
  <si>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</si>
  <si>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</si>
  <si>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</si>
  <si>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</si>
  <si>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</si>
  <si>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</si>
  <si>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</si>
  <si>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</si>
  <si>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</si>
  <si>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</si>
  <si>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</si>
  <si>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</si>
  <si>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</si>
  <si>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</si>
  <si>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</si>
  <si>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</si>
  <si>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</si>
  <si>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</si>
  <si>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</si>
  <si>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</si>
  <si>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</si>
  <si>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</si>
  <si>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</si>
  <si>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</si>
  <si>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</si>
  <si>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</si>
  <si>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</si>
  <si>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</si>
  <si>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</si>
  <si>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</si>
  <si>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</si>
  <si>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</si>
  <si>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</si>
  <si>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</si>
  <si>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</si>
  <si>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</si>
  <si>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</si>
  <si>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</si>
  <si>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</si>
  <si>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</si>
  <si>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</si>
  <si>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</si>
  <si>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</si>
  <si>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</si>
  <si>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</si>
  <si>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</si>
  <si>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</si>
  <si>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</si>
  <si>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</si>
  <si>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</si>
  <si>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</si>
  <si>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</si>
  <si>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</si>
  <si>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</si>
  <si>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</si>
  <si>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</si>
  <si>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</si>
  <si>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</si>
  <si>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</si>
  <si>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</si>
  <si>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</si>
  <si>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</si>
  <si>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</si>
  <si>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</si>
  <si>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</si>
  <si>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</si>
  <si>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</si>
  <si>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</si>
  <si>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</si>
  <si>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</si>
  <si>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</si>
  <si>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</si>
  <si>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</si>
  <si>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</si>
  <si>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</si>
  <si>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</si>
  <si>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</si>
  <si>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</si>
  <si>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</si>
  <si>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</si>
  <si>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</si>
  <si>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</si>
  <si>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</si>
  <si>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</si>
  <si>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</si>
  <si>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</si>
  <si>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</si>
  <si>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</si>
  <si>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</si>
  <si>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</si>
  <si>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</si>
  <si>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</si>
  <si>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</si>
  <si>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</si>
  <si>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</si>
  <si>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</si>
  <si>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</si>
  <si>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</si>
  <si>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</si>
  <si>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</si>
  <si>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</si>
  <si>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</si>
  <si>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</si>
  <si>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</si>
  <si>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</si>
  <si>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</si>
  <si>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</si>
  <si>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</si>
  <si>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</si>
  <si>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</si>
  <si>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</si>
  <si>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</si>
  <si>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</si>
  <si>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</si>
  <si>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</si>
  <si>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</si>
  <si>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</si>
  <si>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</si>
  <si>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</si>
  <si>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</si>
  <si>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</si>
  <si>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</si>
  <si>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</si>
  <si>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</si>
  <si>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</si>
  <si>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</si>
  <si>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</si>
  <si>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</si>
  <si>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</si>
  <si>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</si>
  <si>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</si>
  <si>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</si>
  <si>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</si>
  <si>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</si>
  <si>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</si>
  <si>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</si>
  <si>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</si>
  <si>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</si>
  <si>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</si>
  <si>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</si>
  <si>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</si>
  <si>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</si>
  <si>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</si>
  <si>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</si>
  <si>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</si>
  <si>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</si>
  <si>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</si>
  <si>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</si>
  <si>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</si>
  <si>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</si>
  <si>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</si>
  <si>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</si>
  <si>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</si>
  <si>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</si>
  <si>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</si>
  <si>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</si>
  <si>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</si>
  <si>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</si>
  <si>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</si>
  <si>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</si>
  <si>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</si>
  <si>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</si>
  <si>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</si>
  <si>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</si>
  <si>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</si>
  <si>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</si>
  <si>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</si>
  <si>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</si>
  <si>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</si>
  <si>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</si>
  <si>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</si>
  <si>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</si>
  <si>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</si>
  <si>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</si>
  <si>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</si>
  <si>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</si>
  <si>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</si>
  <si>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</si>
  <si>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</si>
  <si>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</si>
  <si>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</si>
  <si>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</si>
  <si>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</si>
  <si>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</si>
  <si>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</si>
  <si>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</si>
  <si>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</si>
  <si>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</si>
  <si>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</si>
  <si>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</si>
  <si>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</si>
  <si>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</si>
  <si>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</si>
  <si>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</si>
  <si>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</si>
  <si>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</si>
  <si>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</si>
  <si>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</si>
  <si>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</si>
  <si>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</si>
  <si>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</si>
  <si>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</si>
  <si>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</si>
  <si>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</si>
  <si>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</si>
  <si>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</si>
  <si>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</si>
  <si>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</si>
  <si>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</si>
  <si>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</si>
  <si>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</si>
  <si>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</si>
  <si>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</si>
  <si>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</si>
  <si>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</si>
  <si>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</si>
  <si>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</si>
  <si>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</si>
  <si>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</si>
  <si>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</si>
  <si>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</si>
  <si>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</si>
  <si>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</si>
  <si>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</si>
  <si>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</si>
  <si>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</si>
  <si>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</si>
  <si>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</si>
  <si>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</si>
  <si>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</si>
  <si>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</si>
  <si>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</si>
  <si>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</si>
  <si>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</si>
  <si>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</si>
  <si>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</si>
  <si>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</si>
  <si>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</si>
  <si>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</si>
  <si>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</si>
  <si>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</si>
  <si>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</si>
  <si>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</si>
  <si>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</si>
  <si>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</si>
  <si>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</si>
  <si>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</si>
  <si>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</si>
  <si>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</si>
  <si>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</si>
  <si>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</si>
  <si>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</si>
  <si>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</si>
  <si>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</si>
  <si>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</si>
  <si>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</si>
  <si>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</si>
  <si>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</si>
  <si>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</si>
  <si>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</si>
  <si>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</si>
  <si>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</si>
  <si>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</si>
  <si>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</si>
  <si>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</si>
  <si>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</si>
  <si>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</si>
  <si>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</si>
  <si>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</si>
  <si>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</si>
  <si>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</si>
  <si>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</si>
  <si>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</si>
  <si>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</si>
  <si>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</si>
  <si>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</si>
  <si>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</si>
  <si>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</si>
  <si>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</si>
  <si>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</si>
  <si>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</si>
  <si>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</si>
  <si>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</si>
  <si>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</si>
  <si>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</si>
  <si>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</si>
  <si>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</si>
  <si>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</si>
  <si>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</si>
  <si>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</si>
  <si>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</si>
  <si>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</si>
  <si>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</si>
  <si>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</si>
  <si>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</si>
  <si>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</si>
  <si>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</si>
  <si>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</si>
  <si>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</si>
  <si>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</si>
  <si>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</si>
  <si>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</si>
  <si>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</si>
  <si>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</si>
  <si>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</si>
  <si>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</si>
  <si>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</si>
  <si>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</si>
  <si>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</si>
  <si>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</si>
  <si>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</si>
  <si>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</si>
  <si>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</si>
  <si>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</si>
  <si>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</si>
  <si>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</si>
  <si>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</si>
  <si>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</si>
  <si>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</si>
  <si>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</si>
  <si>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</si>
  <si>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</si>
  <si>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</si>
  <si>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</si>
  <si>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</si>
  <si>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</si>
  <si>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</si>
  <si>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</si>
  <si>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</si>
  <si>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</si>
  <si>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</si>
  <si>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</si>
  <si>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</si>
  <si>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</si>
  <si>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</si>
  <si>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</si>
  <si>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</si>
  <si>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</si>
  <si>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</si>
  <si>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</si>
  <si>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</si>
  <si>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</si>
  <si>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</si>
  <si>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</si>
  <si>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</si>
  <si>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</si>
  <si>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</si>
  <si>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</si>
  <si>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</si>
  <si>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</si>
  <si>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</si>
  <si>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</si>
  <si>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</si>
  <si>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</si>
  <si>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</si>
  <si>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</si>
  <si>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</si>
  <si>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</si>
  <si>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</si>
  <si>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</si>
  <si>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</si>
  <si>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</si>
  <si>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</si>
  <si>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</si>
  <si>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</si>
  <si>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</si>
  <si>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</si>
  <si>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</si>
  <si>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</si>
  <si>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</si>
  <si>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</si>
  <si>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</si>
  <si>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</si>
  <si>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</si>
  <si>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</si>
  <si>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</si>
  <si>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</si>
  <si>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</si>
  <si>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</si>
  <si>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</si>
  <si>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</si>
  <si>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</si>
  <si>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</si>
  <si>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</si>
  <si>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</si>
  <si>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</si>
  <si>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</si>
  <si>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</si>
  <si>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</si>
  <si>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</si>
  <si>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</si>
  <si>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</si>
  <si>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</si>
  <si>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</si>
  <si>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</si>
  <si>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</si>
  <si>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</si>
  <si>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</si>
  <si>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</si>
  <si>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</si>
  <si>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</si>
  <si>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</si>
  <si>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</si>
  <si>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</si>
  <si>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</si>
  <si>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</si>
  <si>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</si>
  <si>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</si>
  <si>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</si>
  <si>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</si>
  <si>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</si>
  <si>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</si>
  <si>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</si>
  <si>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</si>
  <si>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</si>
  <si>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</si>
  <si>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</si>
  <si>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</si>
  <si>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</si>
  <si>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</si>
  <si>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</si>
  <si>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</si>
  <si>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</si>
  <si>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</si>
  <si>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</si>
  <si>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</si>
  <si>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</si>
  <si>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</si>
  <si>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</si>
  <si>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</si>
  <si>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</si>
  <si>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</si>
  <si>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</si>
  <si>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</si>
  <si>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</si>
  <si>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</si>
  <si>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</si>
  <si>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</si>
  <si>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</si>
  <si>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</si>
  <si>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</si>
  <si>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</si>
  <si>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</si>
  <si>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</si>
  <si>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</si>
  <si>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</si>
  <si>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</si>
  <si>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</si>
  <si>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</si>
  <si>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</si>
  <si>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</si>
  <si>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</si>
  <si>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</si>
  <si>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</si>
  <si>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</si>
  <si>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</si>
  <si>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</si>
  <si>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</si>
  <si>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</si>
  <si>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</si>
  <si>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</si>
  <si>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</si>
  <si>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</si>
  <si>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</si>
  <si>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</si>
  <si>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</si>
  <si>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</si>
  <si>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</si>
  <si>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</si>
  <si>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</si>
  <si>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</si>
  <si>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</si>
  <si>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</si>
  <si>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</si>
  <si>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</si>
  <si>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</si>
  <si>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</si>
  <si>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</si>
  <si>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</si>
  <si>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</si>
  <si>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</si>
  <si>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</si>
  <si>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</si>
  <si>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</si>
  <si>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</si>
  <si>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</si>
  <si>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</si>
  <si>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</si>
  <si>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</si>
  <si>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</si>
  <si>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</si>
  <si>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</si>
  <si>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</si>
  <si>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</si>
  <si>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</si>
  <si>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</si>
  <si>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</si>
  <si>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</si>
  <si>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</si>
  <si>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</si>
  <si>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</si>
  <si>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</si>
  <si>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</si>
  <si>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</si>
  <si>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</si>
  <si>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</si>
  <si>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</si>
  <si>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</si>
  <si>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</si>
  <si>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</si>
  <si>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</si>
  <si>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</si>
  <si>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</si>
  <si>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</si>
  <si>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</si>
  <si>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</si>
  <si>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</si>
  <si>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</si>
  <si>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</si>
  <si>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</si>
  <si>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</si>
  <si>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</si>
  <si>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</si>
  <si>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</si>
  <si>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</si>
  <si>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</si>
  <si>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</si>
  <si>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</si>
  <si>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</si>
  <si>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</si>
  <si>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</si>
  <si>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</si>
  <si>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</si>
  <si>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</si>
  <si>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</si>
  <si>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</si>
  <si>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</si>
  <si>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</si>
  <si>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</si>
  <si>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</si>
  <si>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</si>
  <si>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</si>
  <si>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</si>
  <si>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</si>
  <si>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</si>
  <si>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</si>
  <si>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</si>
  <si>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</si>
  <si>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</si>
  <si>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</si>
  <si>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</si>
  <si>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</si>
  <si>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</si>
  <si>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</si>
  <si>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</si>
  <si>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</si>
  <si>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</si>
  <si>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</si>
  <si>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</si>
  <si>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</si>
  <si>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</si>
  <si>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</si>
  <si>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</si>
  <si>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</si>
  <si>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</si>
  <si>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</si>
  <si>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</si>
  <si>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</si>
  <si>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</si>
  <si>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</si>
  <si>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</si>
  <si>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</si>
  <si>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</si>
  <si>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</si>
  <si>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</si>
  <si>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</si>
  <si>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</si>
  <si>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</si>
  <si>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</si>
  <si>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</si>
  <si>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</si>
  <si>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</si>
  <si>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</si>
  <si>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</si>
  <si>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</si>
  <si>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</si>
  <si>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</si>
  <si>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</si>
  <si>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</si>
  <si>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</si>
  <si>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</si>
  <si>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</si>
  <si>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</si>
  <si>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</si>
  <si>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</si>
  <si>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</si>
  <si>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</si>
  <si>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</si>
  <si>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</si>
  <si>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</si>
  <si>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</si>
  <si>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</si>
  <si>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</si>
  <si>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</si>
  <si>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</si>
  <si>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</si>
  <si>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</si>
  <si>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</si>
  <si>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</si>
  <si>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</si>
  <si>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</si>
  <si>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</si>
  <si>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</si>
  <si>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</si>
  <si>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</si>
  <si>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</si>
  <si>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</si>
  <si>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</si>
  <si>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</si>
  <si>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</si>
  <si>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</si>
  <si>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</si>
  <si>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</si>
  <si>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</si>
  <si>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</si>
  <si>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</si>
  <si>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</si>
  <si>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</si>
  <si>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</si>
  <si>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</si>
  <si>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</si>
  <si>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</si>
  <si>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</si>
  <si>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</si>
  <si>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</si>
  <si>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</si>
  <si>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</si>
  <si>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</si>
  <si>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</si>
  <si>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</si>
  <si>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</si>
  <si>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</si>
  <si>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</si>
  <si>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</si>
  <si>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</si>
  <si>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</si>
  <si>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</si>
  <si>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</si>
  <si>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</si>
  <si>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</si>
  <si>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</si>
  <si>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</si>
  <si>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</si>
  <si>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</si>
  <si>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</si>
  <si>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</si>
  <si>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</si>
  <si>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</si>
  <si>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</si>
  <si>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</si>
  <si>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</si>
  <si>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</si>
  <si>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</si>
  <si>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</si>
  <si>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</si>
  <si>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</si>
  <si>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</si>
  <si>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</si>
  <si>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</si>
  <si>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</si>
  <si>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</si>
  <si>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</si>
  <si>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</si>
  <si>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</si>
  <si>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</si>
  <si>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</si>
  <si>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</si>
  <si>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</si>
  <si>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</si>
  <si>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</si>
  <si>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</si>
  <si>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</si>
  <si>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</si>
  <si>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</si>
  <si>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</si>
  <si>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</si>
  <si>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</si>
  <si>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</si>
  <si>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</si>
  <si>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</si>
  <si>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</si>
  <si>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</si>
  <si>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</si>
  <si>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</si>
  <si>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</si>
  <si>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</si>
  <si>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</si>
  <si>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</si>
  <si>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</si>
  <si>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</si>
  <si>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</si>
  <si>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</si>
  <si>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</si>
  <si>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</si>
  <si>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</si>
  <si>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</si>
  <si>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</si>
  <si>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</si>
  <si>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</si>
  <si>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</si>
  <si>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</si>
  <si>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</si>
  <si>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</si>
  <si>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</si>
  <si>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</si>
  <si>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</si>
  <si>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</si>
  <si>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</si>
  <si>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</si>
  <si>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</si>
  <si>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</si>
  <si>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</si>
  <si>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</si>
  <si>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</si>
  <si>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</si>
  <si>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</si>
  <si>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</si>
  <si>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</si>
  <si>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</si>
  <si>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</si>
  <si>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</si>
  <si>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</si>
  <si>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</si>
  <si>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</si>
  <si>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</si>
  <si>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</si>
  <si>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</si>
  <si>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</si>
  <si>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</si>
  <si>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</si>
  <si>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</si>
  <si>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</si>
  <si>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</si>
  <si>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</si>
  <si>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</si>
  <si>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</si>
  <si>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</si>
  <si>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</si>
  <si>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</si>
  <si>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</si>
  <si>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</si>
  <si>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</si>
  <si>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</si>
  <si>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</si>
  <si>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</si>
  <si>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</si>
  <si>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</si>
  <si>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</si>
  <si>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</si>
  <si>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</si>
  <si>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</si>
  <si>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</si>
  <si>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</si>
  <si>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</si>
  <si>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</si>
  <si>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</si>
  <si>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</si>
  <si>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</si>
  <si>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</si>
  <si>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</si>
  <si>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</si>
  <si>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</si>
  <si>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</si>
  <si>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</si>
  <si>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</si>
  <si>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</si>
  <si>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</si>
  <si>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</si>
  <si>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</si>
  <si>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</si>
  <si>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</si>
  <si>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</si>
  <si>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</si>
  <si>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</si>
  <si>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</si>
  <si>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</si>
  <si>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</si>
  <si>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</si>
  <si>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</si>
  <si>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</si>
  <si>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</si>
  <si>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</si>
  <si>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</si>
  <si>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</si>
  <si>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</si>
  <si>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</si>
  <si>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</si>
  <si>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</si>
  <si>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</si>
  <si>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</si>
  <si>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</si>
  <si>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</si>
  <si>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</si>
  <si>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</si>
  <si>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</si>
  <si>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</si>
  <si>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</si>
  <si>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</si>
  <si>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</si>
  <si>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</si>
  <si>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</si>
  <si>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</si>
  <si>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</si>
  <si>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</si>
  <si>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</si>
  <si>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</si>
  <si>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</si>
  <si>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</si>
  <si>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</si>
  <si>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</si>
  <si>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</si>
  <si>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</si>
  <si>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</si>
  <si>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</si>
  <si>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</si>
  <si>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</si>
  <si>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</si>
  <si>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</si>
  <si>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</si>
  <si>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</si>
  <si>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</si>
  <si>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</si>
  <si>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</si>
  <si>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</si>
  <si>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</si>
  <si>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</si>
  <si>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</si>
  <si>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</si>
  <si>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</si>
  <si>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</si>
  <si>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</si>
  <si>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</si>
  <si>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</si>
  <si>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</si>
  <si>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</si>
  <si>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</si>
  <si>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</si>
  <si>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</si>
  <si>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</si>
  <si>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</si>
  <si>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</si>
  <si>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</si>
  <si>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</si>
  <si>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</si>
  <si>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</si>
  <si>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</si>
  <si>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</si>
  <si>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</si>
  <si>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</si>
  <si>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</si>
  <si>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</si>
  <si>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</si>
  <si>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</si>
  <si>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</si>
  <si>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</si>
  <si>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</si>
  <si>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</si>
  <si>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</si>
  <si>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</si>
  <si>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</si>
  <si>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</si>
  <si>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</si>
  <si>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</si>
  <si>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</si>
  <si>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</si>
  <si>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</si>
  <si>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</si>
  <si>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</si>
  <si>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</si>
  <si>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</si>
  <si>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</si>
  <si>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</si>
  <si>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</si>
  <si>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</si>
  <si>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</si>
  <si>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</si>
  <si>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</si>
  <si>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</si>
  <si>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</si>
  <si>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</si>
  <si>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</si>
  <si>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</si>
  <si>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</si>
  <si>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</si>
  <si>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</si>
  <si>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</si>
  <si>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</si>
  <si>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</si>
  <si>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</si>
  <si>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</si>
  <si>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</si>
  <si>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</si>
  <si>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</si>
  <si>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</si>
  <si>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</si>
  <si>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</si>
  <si>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</si>
  <si>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</si>
  <si>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</si>
  <si>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</si>
  <si>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</si>
  <si>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</si>
  <si>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</si>
  <si>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</si>
  <si>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</si>
  <si>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</si>
  <si>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</si>
  <si>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</si>
  <si>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</si>
  <si>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</si>
  <si>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</si>
  <si>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</si>
  <si>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</si>
  <si>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</si>
  <si>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</si>
  <si>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</si>
  <si>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</si>
  <si>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</si>
  <si>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</si>
  <si>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</si>
  <si>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</si>
  <si>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</si>
  <si>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</si>
  <si>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</si>
  <si>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</si>
  <si>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</si>
  <si>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</si>
  <si>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</si>
  <si>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</si>
  <si>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</si>
  <si>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</si>
  <si>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</si>
  <si>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</si>
  <si>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</si>
  <si>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</si>
  <si>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</si>
  <si>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</si>
  <si>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</si>
  <si>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</si>
  <si>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</si>
  <si>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</si>
  <si>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</si>
  <si>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</si>
  <si>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</si>
  <si>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</si>
  <si>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</si>
  <si>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</si>
  <si>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</si>
  <si>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</si>
  <si>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</si>
  <si>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</si>
  <si>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</si>
  <si>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</si>
  <si>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</si>
  <si>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</si>
  <si>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</si>
  <si>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</si>
  <si>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</si>
  <si>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</si>
  <si>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</si>
  <si>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</si>
  <si>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</si>
  <si>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</si>
  <si>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</si>
  <si>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</si>
  <si>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</si>
  <si>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</si>
  <si>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</si>
  <si>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</si>
  <si>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</si>
  <si>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</si>
  <si>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</si>
  <si>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</si>
  <si>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</si>
  <si>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</si>
  <si>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</si>
  <si>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</si>
  <si>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</si>
  <si>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</si>
  <si>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</si>
  <si>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</si>
  <si>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</si>
  <si>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</si>
  <si>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</si>
  <si>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</si>
  <si>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</si>
  <si>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</si>
  <si>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</si>
  <si>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</si>
  <si>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</si>
  <si>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</si>
  <si>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</si>
  <si>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</si>
  <si>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</si>
  <si>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</si>
  <si>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</si>
  <si>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</si>
  <si>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</si>
  <si>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</si>
  <si>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</si>
  <si>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</si>
  <si>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</si>
  <si>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</si>
  <si>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</si>
  <si>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</si>
  <si>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</si>
  <si>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</si>
  <si>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</si>
  <si>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</si>
  <si>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</si>
  <si>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</si>
  <si>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</si>
  <si>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</si>
  <si>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</si>
  <si>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</si>
  <si>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</si>
  <si>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</si>
  <si>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</si>
  <si>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</si>
  <si>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</si>
  <si>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</si>
  <si>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</si>
  <si>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</si>
  <si>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</si>
  <si>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</si>
  <si>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</si>
  <si>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</si>
  <si>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</si>
  <si>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</si>
  <si>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</si>
  <si>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</si>
  <si>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</si>
  <si>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</si>
  <si>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</si>
  <si>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</si>
  <si>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</si>
  <si>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</si>
  <si>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</si>
  <si>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</si>
  <si>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</si>
  <si>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</si>
  <si>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</si>
  <si>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</si>
  <si>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</si>
  <si>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</si>
  <si>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</si>
  <si>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</si>
  <si>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</si>
  <si>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</si>
  <si>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</si>
  <si>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</si>
  <si>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</si>
  <si>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</si>
  <si>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</si>
  <si>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</si>
  <si>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</si>
  <si>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</si>
  <si>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</si>
  <si>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</si>
  <si>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</si>
  <si>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</si>
  <si>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</si>
  <si>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</si>
  <si>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</si>
  <si>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</si>
  <si>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</si>
  <si>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</si>
  <si>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</si>
  <si>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</si>
  <si>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</si>
  <si>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</si>
  <si>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</si>
  <si>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</si>
  <si>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</si>
  <si>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</si>
  <si>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</si>
  <si>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</si>
  <si>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</si>
  <si>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</si>
  <si>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</si>
  <si>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</si>
  <si>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</si>
  <si>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</si>
  <si>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</si>
  <si>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</si>
  <si>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</si>
  <si>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</si>
  <si>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</si>
  <si>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</si>
  <si>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</si>
  <si>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</si>
  <si>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</si>
  <si>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</si>
  <si>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</si>
  <si>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</si>
  <si>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</si>
  <si>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</si>
  <si>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</si>
  <si>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</si>
  <si>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</si>
  <si>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</si>
  <si>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</si>
  <si>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</si>
  <si>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</si>
  <si>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</si>
  <si>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</si>
  <si>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</si>
  <si>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</si>
  <si>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</si>
  <si>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</si>
  <si>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</si>
  <si>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</si>
  <si>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</si>
  <si>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</si>
  <si>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</si>
  <si>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</si>
  <si>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</si>
  <si>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</si>
  <si>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</si>
  <si>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</si>
  <si>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</si>
  <si>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</si>
  <si>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</si>
  <si>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</si>
  <si>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</si>
  <si>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</si>
  <si>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</si>
  <si>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</si>
  <si>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</si>
  <si>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</si>
  <si>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</si>
  <si>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</si>
  <si>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</si>
  <si>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</si>
  <si>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</si>
  <si>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</si>
  <si>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</si>
  <si>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</si>
  <si>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</si>
  <si>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</si>
  <si>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</si>
  <si>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</si>
  <si>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</si>
  <si>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</si>
  <si>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</si>
  <si>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</si>
  <si>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</si>
  <si>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</si>
  <si>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</si>
  <si>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</si>
  <si>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</si>
  <si>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</si>
  <si>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</si>
  <si>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</si>
  <si>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</si>
  <si>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</si>
  <si>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</si>
  <si>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</si>
  <si>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</si>
  <si>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</si>
  <si>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</si>
  <si>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</si>
  <si>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</si>
  <si>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</si>
  <si>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</si>
  <si>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</si>
  <si>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</si>
  <si>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</si>
  <si>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</si>
  <si>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</si>
  <si>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</si>
  <si>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</si>
  <si>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</si>
  <si>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</si>
  <si>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</si>
  <si>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</si>
  <si>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</si>
  <si>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</si>
  <si>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</si>
  <si>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</si>
  <si>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</si>
  <si>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</si>
  <si>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</si>
  <si>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</si>
  <si>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</si>
  <si>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</si>
  <si>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</si>
  <si>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</si>
  <si>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</si>
  <si>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</si>
  <si>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</si>
  <si>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</si>
  <si>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</si>
  <si>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</si>
  <si>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</si>
  <si>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</si>
  <si>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</si>
  <si>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</si>
  <si>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</si>
  <si>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</si>
  <si>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</si>
  <si>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</si>
  <si>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</si>
  <si>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</si>
  <si>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</si>
  <si>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</si>
  <si>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</si>
  <si>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</si>
  <si>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</si>
  <si>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</si>
  <si>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</si>
  <si>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</si>
  <si>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</si>
  <si>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</si>
  <si>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</si>
  <si>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</si>
  <si>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</si>
  <si>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</si>
  <si>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</si>
  <si>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</si>
  <si>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</si>
  <si>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</si>
  <si>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</si>
  <si>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</si>
  <si>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</si>
  <si>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</si>
  <si>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</si>
  <si>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</si>
  <si>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</si>
  <si>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</si>
  <si>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</si>
  <si>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</si>
  <si>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</si>
  <si>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</si>
  <si>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</si>
  <si>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</si>
  <si>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</si>
  <si>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</si>
  <si>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</si>
  <si>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</si>
  <si>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</si>
  <si>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</si>
  <si>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</si>
  <si>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</si>
  <si>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</si>
  <si>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</si>
  <si>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</si>
  <si>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</si>
  <si>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</si>
  <si>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</si>
  <si>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</si>
  <si>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</si>
  <si>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</si>
  <si>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</si>
  <si>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</si>
  <si>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</si>
  <si>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</si>
  <si>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</si>
  <si>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</si>
  <si>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</si>
  <si>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</si>
  <si>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</si>
  <si>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</si>
  <si>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</si>
  <si>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</si>
  <si>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</si>
  <si>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</si>
  <si>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</si>
  <si>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</si>
  <si>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</si>
  <si>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</si>
  <si>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</si>
  <si>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</si>
  <si>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</si>
  <si>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</si>
  <si>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</si>
  <si>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</si>
  <si>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</si>
  <si>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</si>
  <si>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</si>
  <si>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</si>
  <si>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</si>
  <si>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</si>
  <si>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</si>
  <si>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</si>
  <si>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</si>
  <si>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</si>
  <si>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</si>
  <si>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</si>
  <si>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</si>
  <si>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</si>
  <si>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</si>
  <si>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</si>
  <si>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</si>
  <si>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</si>
  <si>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</si>
  <si>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</si>
  <si>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</si>
  <si>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</si>
  <si>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</si>
  <si>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</si>
  <si>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</si>
  <si>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</si>
  <si>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</si>
  <si>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</si>
  <si>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</si>
  <si>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</si>
  <si>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</si>
  <si>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</si>
  <si>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</si>
  <si>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</si>
  <si>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</si>
  <si>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</si>
  <si>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</si>
  <si>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</si>
  <si>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</si>
  <si>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</si>
  <si>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</si>
  <si>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</si>
  <si>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</si>
  <si>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</si>
  <si>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</si>
  <si>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</si>
  <si>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</si>
  <si>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</si>
  <si>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</si>
  <si>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</si>
  <si>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</si>
  <si>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</si>
  <si>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</si>
  <si>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</si>
  <si>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</si>
  <si>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</si>
  <si>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</si>
  <si>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</si>
  <si>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</si>
  <si>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</si>
  <si>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</si>
  <si>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</si>
  <si>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</si>
  <si>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</si>
  <si>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</si>
  <si>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</si>
  <si>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</si>
  <si>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</si>
  <si>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</si>
  <si>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</si>
  <si>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</si>
  <si>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</si>
  <si>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</si>
  <si>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</si>
  <si>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</si>
  <si>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</si>
  <si>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</si>
  <si>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</si>
  <si>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</si>
  <si>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</si>
  <si>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</si>
  <si>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</si>
  <si>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</si>
  <si>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</si>
  <si>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</si>
  <si>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</si>
  <si>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</si>
  <si>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</si>
  <si>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</si>
  <si>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</si>
  <si>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</si>
  <si>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</si>
  <si>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</si>
  <si>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</si>
  <si>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</si>
  <si>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</si>
  <si>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</si>
  <si>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</si>
  <si>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</si>
  <si>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</si>
  <si>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</si>
  <si>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</si>
  <si>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</si>
  <si>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</si>
  <si>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</si>
  <si>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</si>
  <si>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</si>
  <si>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</si>
  <si>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</si>
  <si>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</si>
  <si>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</si>
  <si>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</si>
  <si>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</si>
  <si>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</si>
  <si>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</si>
  <si>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</si>
  <si>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</si>
  <si>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</si>
  <si>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</si>
  <si>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</si>
  <si>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</si>
  <si>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</si>
  <si>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</si>
  <si>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</si>
  <si>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</si>
  <si>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</si>
  <si>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</si>
  <si>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</si>
  <si>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</si>
  <si>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</si>
  <si>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</si>
  <si>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</si>
  <si>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</si>
  <si>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</si>
  <si>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</si>
  <si>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</si>
  <si>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</si>
  <si>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</si>
  <si>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</si>
  <si>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</si>
  <si>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</si>
  <si>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</si>
  <si>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</si>
  <si>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</si>
  <si>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</si>
  <si>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</si>
  <si>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</si>
  <si>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</si>
  <si>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</si>
  <si>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</si>
  <si>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</si>
  <si>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</si>
  <si>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</si>
  <si>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</si>
  <si>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</si>
  <si>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</si>
  <si>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</si>
  <si>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</si>
  <si>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</si>
  <si>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</si>
  <si>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</si>
  <si>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</si>
  <si>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</si>
  <si>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</si>
  <si>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</si>
  <si>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</si>
  <si>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</si>
  <si>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</si>
  <si>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</si>
  <si>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</si>
  <si>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</si>
  <si>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</si>
  <si>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</si>
  <si>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</si>
  <si>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</si>
  <si>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</si>
  <si>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</si>
  <si>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</si>
  <si>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</si>
  <si>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</si>
  <si>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</si>
  <si>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</si>
  <si>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</si>
  <si>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</si>
  <si>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</si>
  <si>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</si>
  <si>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</si>
  <si>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</si>
  <si>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</si>
  <si>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</si>
  <si>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</si>
  <si>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</si>
  <si>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</si>
  <si>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</si>
  <si>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</si>
  <si>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</si>
  <si>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</si>
  <si>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</si>
  <si>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</si>
  <si>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</si>
  <si>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</si>
  <si>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</si>
  <si>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</si>
  <si>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</si>
  <si>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</si>
  <si>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</si>
  <si>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</si>
  <si>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</si>
  <si>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</si>
  <si>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</si>
  <si>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</si>
  <si>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</si>
  <si>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</si>
  <si>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</si>
  <si>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</si>
  <si>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</si>
  <si>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</si>
  <si>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</si>
  <si>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</si>
  <si>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</si>
  <si>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</si>
  <si>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</si>
  <si>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</si>
  <si>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</si>
  <si>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</si>
  <si>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</si>
  <si>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</si>
  <si>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</si>
  <si>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</si>
  <si>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</si>
  <si>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</si>
  <si>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</si>
  <si>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</si>
  <si>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</si>
  <si>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</si>
  <si>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</si>
  <si>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</si>
  <si>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</si>
  <si>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</si>
  <si>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</si>
  <si>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</si>
  <si>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</si>
  <si>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</si>
  <si>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</si>
  <si>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</si>
  <si>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</si>
  <si>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</si>
  <si>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</si>
  <si>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</si>
  <si>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</si>
  <si>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</si>
  <si>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</si>
  <si>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</si>
  <si>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</si>
  <si>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</si>
  <si>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</si>
  <si>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</si>
  <si>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</si>
  <si>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</si>
  <si>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</si>
  <si>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</si>
  <si>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</si>
  <si>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</si>
  <si>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</si>
  <si>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</si>
  <si>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</si>
  <si>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</si>
  <si>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</si>
  <si>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</si>
  <si>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</si>
  <si>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</si>
  <si>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</si>
  <si>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</si>
  <si>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</si>
  <si>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</si>
  <si>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</si>
  <si>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</si>
  <si>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</si>
  <si>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</si>
  <si>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</si>
  <si>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</si>
  <si>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</si>
  <si>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</si>
  <si>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</si>
  <si>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</si>
  <si>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</si>
  <si>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</si>
  <si>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</si>
  <si>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</si>
  <si>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</si>
  <si>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</si>
  <si>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</si>
  <si>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</si>
  <si>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</si>
  <si>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</si>
  <si>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</si>
  <si>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</si>
  <si>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</si>
  <si>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</si>
  <si>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</si>
  <si>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</si>
  <si>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</si>
  <si>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</si>
  <si>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</si>
  <si>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</si>
  <si>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</si>
  <si>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</si>
  <si>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</si>
  <si>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</si>
  <si>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</si>
  <si>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</si>
  <si>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</si>
  <si>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</si>
  <si>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</si>
  <si>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</si>
  <si>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</si>
  <si>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</si>
  <si>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</si>
  <si>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</si>
  <si>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</si>
  <si>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</si>
  <si>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</si>
  <si>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</si>
  <si>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</si>
  <si>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</si>
  <si>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</si>
  <si>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</si>
  <si>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</si>
  <si>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</si>
  <si>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</si>
  <si>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</si>
  <si>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</si>
  <si>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</si>
  <si>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</si>
  <si>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</si>
  <si>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</si>
  <si>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</si>
  <si>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</si>
  <si>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</si>
  <si>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</si>
  <si>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</si>
  <si>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</si>
  <si>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</si>
  <si>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</si>
  <si>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</si>
  <si>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</si>
  <si>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</si>
  <si>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</si>
  <si>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</si>
  <si>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</si>
  <si>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</si>
  <si>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</si>
  <si>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</si>
  <si>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</si>
  <si>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</si>
  <si>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</si>
  <si>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</si>
  <si>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</si>
  <si>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</si>
  <si>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</si>
  <si>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</si>
  <si>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</si>
  <si>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</si>
  <si>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</si>
  <si>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</si>
  <si>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</si>
  <si>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</si>
  <si>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</si>
  <si>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</si>
  <si>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</si>
  <si>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</si>
  <si>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</si>
  <si>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</si>
  <si>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</si>
  <si>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</si>
  <si>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</si>
  <si>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</si>
  <si>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</si>
  <si>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</si>
  <si>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</si>
  <si>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</si>
  <si>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</si>
  <si>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</si>
  <si>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</si>
  <si>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</si>
  <si>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</si>
  <si>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</si>
  <si>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</si>
  <si>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</si>
  <si>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</si>
  <si>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</si>
  <si>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</si>
  <si>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</si>
  <si>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</si>
  <si>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</si>
  <si>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</si>
  <si>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</si>
  <si>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</si>
  <si>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</si>
  <si>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</si>
  <si>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</si>
  <si>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</si>
  <si>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</si>
  <si>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</si>
  <si>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</si>
  <si>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</si>
  <si>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</si>
  <si>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</si>
  <si>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</si>
  <si>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</si>
  <si>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</si>
  <si>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</si>
  <si>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</si>
  <si>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</si>
  <si>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</si>
  <si>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</si>
  <si>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</si>
  <si>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</si>
  <si>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</si>
  <si>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</si>
  <si>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</si>
  <si>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</si>
  <si>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</si>
  <si>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</si>
  <si>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</si>
  <si>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</si>
  <si>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</si>
  <si>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</si>
  <si>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</si>
  <si>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</si>
  <si>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</si>
  <si>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</si>
  <si>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</si>
  <si>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</si>
  <si>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</si>
  <si>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</si>
  <si>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</si>
  <si>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</si>
  <si>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</si>
  <si>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</si>
  <si>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</si>
  <si>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</si>
  <si>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</si>
  <si>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</si>
  <si>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</si>
  <si>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</si>
  <si>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</si>
  <si>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</si>
  <si>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</si>
  <si>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</si>
  <si>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</si>
  <si>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</si>
  <si>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</si>
  <si>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</si>
  <si>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</si>
  <si>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</si>
  <si>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</si>
  <si>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</si>
  <si>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</si>
  <si>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</si>
  <si>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</si>
  <si>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</si>
  <si>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</si>
  <si>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</si>
  <si>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</si>
  <si>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</si>
  <si>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</si>
  <si>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</si>
  <si>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</si>
  <si>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</si>
  <si>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</si>
  <si>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</si>
  <si>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</si>
  <si>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</si>
  <si>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</si>
  <si>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</si>
  <si>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</si>
  <si>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</si>
  <si>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</si>
  <si>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</si>
  <si>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</si>
  <si>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</si>
  <si>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</si>
  <si>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</si>
  <si>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</si>
  <si>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</si>
  <si>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</si>
  <si>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</si>
  <si>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</si>
  <si>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</si>
  <si>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</si>
  <si>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</si>
  <si>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</si>
  <si>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</si>
  <si>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</si>
  <si>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</si>
  <si>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</si>
  <si>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</si>
  <si>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</si>
  <si>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</si>
  <si>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</si>
  <si>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</si>
  <si>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</si>
  <si>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</si>
  <si>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</si>
  <si>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</si>
  <si>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</si>
  <si>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</si>
  <si>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</si>
  <si>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</si>
  <si>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</si>
  <si>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</si>
  <si>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</si>
  <si>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</si>
  <si>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</si>
  <si>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</si>
  <si>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</si>
  <si>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</si>
  <si>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</si>
  <si>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</si>
  <si>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</si>
  <si>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</si>
  <si>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</si>
  <si>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</si>
  <si>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</si>
  <si>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</si>
  <si>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</si>
  <si>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</si>
  <si>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</si>
  <si>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</si>
  <si>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</si>
  <si>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</si>
  <si>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</si>
  <si>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</si>
  <si>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</si>
  <si>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</si>
  <si>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</si>
  <si>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</si>
  <si>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</si>
  <si>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</si>
  <si>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</si>
  <si>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</si>
  <si>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</si>
  <si>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</si>
  <si>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</si>
  <si>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</si>
  <si>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</si>
  <si>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</si>
  <si>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</si>
  <si>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</si>
  <si>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</si>
  <si>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</si>
  <si>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</si>
  <si>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</si>
  <si>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</si>
  <si>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</si>
  <si>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</si>
  <si>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</si>
  <si>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</si>
  <si>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</si>
  <si>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</si>
  <si>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</si>
  <si>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</si>
  <si>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</si>
  <si>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</si>
  <si>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</si>
  <si>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</si>
  <si>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</si>
  <si>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</si>
  <si>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</si>
  <si>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</si>
  <si>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</si>
  <si>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</si>
  <si>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</si>
  <si>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</si>
  <si>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</si>
  <si>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</si>
  <si>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</si>
  <si>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</si>
  <si>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</si>
  <si>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</si>
  <si>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</si>
  <si>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</si>
  <si>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</si>
  <si>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</si>
  <si>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</si>
  <si>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</si>
  <si>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</si>
  <si>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</si>
  <si>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</si>
  <si>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</si>
  <si>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</si>
  <si>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</si>
  <si>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</si>
  <si>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</si>
  <si>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</si>
  <si>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</si>
  <si>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</si>
  <si>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</si>
  <si>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</si>
  <si>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</si>
  <si>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</si>
  <si>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</si>
  <si>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</si>
  <si>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</si>
  <si>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</si>
  <si>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</si>
  <si>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</si>
  <si>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</si>
  <si>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</si>
  <si>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</si>
  <si>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</si>
  <si>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</si>
  <si>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</si>
  <si>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</si>
  <si>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</si>
  <si>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</si>
  <si>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</si>
  <si>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</si>
  <si>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</si>
  <si>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</si>
  <si>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</si>
  <si>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</si>
  <si>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</si>
  <si>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</si>
  <si>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</si>
  <si>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</si>
  <si>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</si>
  <si>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</si>
  <si>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</si>
  <si>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</si>
  <si>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</si>
  <si>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</si>
  <si>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</si>
  <si>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</si>
  <si>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</si>
  <si>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</si>
  <si>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</si>
  <si>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</si>
  <si>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</si>
  <si>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</si>
  <si>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</si>
  <si>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</si>
  <si>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</si>
  <si>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</si>
  <si>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</si>
  <si>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</si>
  <si>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</si>
  <si>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</si>
  <si>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</si>
  <si>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</si>
  <si>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</si>
  <si>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</si>
  <si>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</si>
  <si>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</si>
  <si>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</si>
  <si>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</si>
  <si>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</si>
  <si>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</si>
  <si>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</si>
  <si>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</si>
  <si>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</si>
  <si>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</si>
  <si>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</si>
  <si>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</si>
  <si>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</si>
  <si>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</si>
  <si>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</si>
  <si>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</si>
  <si>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</si>
  <si>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</si>
  <si>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</si>
  <si>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</si>
  <si>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</si>
  <si>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</si>
  <si>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</si>
  <si>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</si>
  <si>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</si>
  <si>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</si>
  <si>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</si>
  <si>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</si>
  <si>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</si>
  <si>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</si>
  <si>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</si>
  <si>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</si>
  <si>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</si>
  <si>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</si>
  <si>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</si>
  <si>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</si>
  <si>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</si>
  <si>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</si>
  <si>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</si>
  <si>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</si>
  <si>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</si>
  <si>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</si>
  <si>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</si>
  <si>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</si>
  <si>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</si>
  <si>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</si>
  <si>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</si>
  <si>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</si>
  <si>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</si>
  <si>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</si>
  <si>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</si>
  <si>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</si>
  <si>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</si>
  <si>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</si>
  <si>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</si>
  <si>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</si>
  <si>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</si>
  <si>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</si>
  <si>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</si>
  <si>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</si>
  <si>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</si>
  <si>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</si>
  <si>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</si>
  <si>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</si>
  <si>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</si>
  <si>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</si>
  <si>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</si>
  <si>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</si>
  <si>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</si>
  <si>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</si>
  <si>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</si>
  <si>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</si>
  <si>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</si>
  <si>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</si>
  <si>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</si>
  <si>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</si>
  <si>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</si>
  <si>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</si>
  <si>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</si>
  <si>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</si>
  <si>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</si>
  <si>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</si>
  <si>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</si>
  <si>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</si>
  <si>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</si>
  <si>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</si>
  <si>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</si>
  <si>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</si>
  <si>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</si>
  <si>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</si>
  <si>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</si>
  <si>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</si>
  <si>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</si>
  <si>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</si>
  <si>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</si>
  <si>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</si>
  <si>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</si>
  <si>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</si>
  <si>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</si>
  <si>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</si>
  <si>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</si>
  <si>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</si>
  <si>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</si>
  <si>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</si>
  <si>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</si>
  <si>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</si>
  <si>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</si>
  <si>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</si>
  <si>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</si>
  <si>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</si>
  <si>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</si>
  <si>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</si>
  <si>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</si>
  <si>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</si>
  <si>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</si>
  <si>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</si>
  <si>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</si>
  <si>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</si>
  <si>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</si>
  <si>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</si>
  <si>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</si>
  <si>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</si>
  <si>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</si>
  <si>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</si>
  <si>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</si>
  <si>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</si>
  <si>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</si>
  <si>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</si>
  <si>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</si>
  <si>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</si>
  <si>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</si>
  <si>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</si>
  <si>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</si>
  <si>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</si>
  <si>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</si>
  <si>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</si>
  <si>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</si>
  <si>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</si>
  <si>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</si>
  <si>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</si>
  <si>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</si>
  <si>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</si>
  <si>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</si>
  <si>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</si>
  <si>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</si>
  <si>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</si>
  <si>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</si>
  <si>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</si>
  <si>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</si>
  <si>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</si>
  <si>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</si>
  <si>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</si>
  <si>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</si>
  <si>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</si>
  <si>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</si>
  <si>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</si>
  <si>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</si>
  <si>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</si>
  <si>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</si>
  <si>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</si>
  <si>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</si>
  <si>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</si>
  <si>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</si>
  <si>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</si>
  <si>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</si>
  <si>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</si>
  <si>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</si>
  <si>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</si>
  <si>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</si>
  <si>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</si>
  <si>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</si>
  <si>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</si>
  <si>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</si>
  <si>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</si>
  <si>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</si>
  <si>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</si>
  <si>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</si>
  <si>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</si>
  <si>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</si>
  <si>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</si>
  <si>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</si>
  <si>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</si>
  <si>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</si>
  <si>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</si>
  <si>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</si>
  <si>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</si>
  <si>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</si>
  <si>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</si>
  <si>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</si>
  <si>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</si>
  <si>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</si>
  <si>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</si>
  <si>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</si>
  <si>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</si>
  <si>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</si>
  <si>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</si>
  <si>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</si>
  <si>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</si>
  <si>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</si>
  <si>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</si>
  <si>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</si>
  <si>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</si>
  <si>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</si>
  <si>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</si>
  <si>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</si>
  <si>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</si>
  <si>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</si>
  <si>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</si>
  <si>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</si>
  <si>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</si>
  <si>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</si>
  <si>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</si>
  <si>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</si>
  <si>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</si>
  <si>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</si>
  <si>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</si>
  <si>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</si>
  <si>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</si>
  <si>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</si>
  <si>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</si>
  <si>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</si>
  <si>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</si>
  <si>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</si>
  <si>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</si>
  <si>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</si>
  <si>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</si>
  <si>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</si>
  <si>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</si>
  <si>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</si>
  <si>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</si>
  <si>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</si>
  <si>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</si>
  <si>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</si>
  <si>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</si>
  <si>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</si>
  <si>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</si>
  <si>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</si>
  <si>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</si>
  <si>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</si>
  <si>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</si>
  <si>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</si>
  <si>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</si>
  <si>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</si>
  <si>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</si>
  <si>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</si>
  <si>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</si>
  <si>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</si>
  <si>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</si>
  <si>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</si>
  <si>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</si>
  <si>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</si>
  <si>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</si>
  <si>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</si>
  <si>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</si>
  <si>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</si>
  <si>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</si>
  <si>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</si>
  <si>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</si>
  <si>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</si>
  <si>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</si>
  <si>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</si>
  <si>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</si>
  <si>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</si>
  <si>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</si>
  <si>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</si>
  <si>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</si>
  <si>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</si>
  <si>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</si>
  <si>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</si>
  <si>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</si>
  <si>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</si>
  <si>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</si>
  <si>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</si>
  <si>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</si>
  <si>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</si>
  <si>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</si>
  <si>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</si>
  <si>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</si>
  <si>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</si>
  <si>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</si>
  <si>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</si>
  <si>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</si>
  <si>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</si>
  <si>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</si>
  <si>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</si>
  <si>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</si>
  <si>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</si>
  <si>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</si>
  <si>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</si>
  <si>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</si>
  <si>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</si>
  <si>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</si>
  <si>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</si>
  <si>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</si>
  <si>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</si>
  <si>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</si>
  <si>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</si>
  <si>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</si>
  <si>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</si>
  <si>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</si>
  <si>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</si>
  <si>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</si>
  <si>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</si>
  <si>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</si>
  <si>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</si>
  <si>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</si>
  <si>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</si>
  <si>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</si>
  <si>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</si>
  <si>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</si>
  <si>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</si>
  <si>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</si>
  <si>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</si>
  <si>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</si>
  <si>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</si>
  <si>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</si>
  <si>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</si>
  <si>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</si>
  <si>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</si>
  <si>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</si>
  <si>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</si>
  <si>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</si>
  <si>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</si>
  <si>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</si>
  <si>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</si>
  <si>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</si>
  <si>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</si>
  <si>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</si>
  <si>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</si>
  <si>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</si>
  <si>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</si>
  <si>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</si>
  <si>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</si>
  <si>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</si>
  <si>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</si>
  <si>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</si>
  <si>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</si>
  <si>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</si>
  <si>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</si>
  <si>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</si>
  <si>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</si>
  <si>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</si>
  <si>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</si>
  <si>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</si>
  <si>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</si>
  <si>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</si>
  <si>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</si>
  <si>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</si>
  <si>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</si>
  <si>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</si>
  <si>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</si>
  <si>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</si>
  <si>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</si>
  <si>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</si>
  <si>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</si>
  <si>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</si>
  <si>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</si>
  <si>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</si>
  <si>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</si>
  <si>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</si>
  <si>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</si>
  <si>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</si>
  <si>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</si>
  <si>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</si>
  <si>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</si>
  <si>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</si>
  <si>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</si>
  <si>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</si>
  <si>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</si>
  <si>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</si>
  <si>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</si>
  <si>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</si>
  <si>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</si>
  <si>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</si>
  <si>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</si>
  <si>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</si>
  <si>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</si>
  <si>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</si>
  <si>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</si>
  <si>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</si>
  <si>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</si>
  <si>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</si>
  <si>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</si>
  <si>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</si>
  <si>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</si>
  <si>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</si>
  <si>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</si>
  <si>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</si>
  <si>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</si>
  <si>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</si>
  <si>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</si>
  <si>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</si>
  <si>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</si>
  <si>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</si>
  <si>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</si>
  <si>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</si>
  <si>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</si>
  <si>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</si>
  <si>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</si>
  <si>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</si>
  <si>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</si>
  <si>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</si>
  <si>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</si>
  <si>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</si>
  <si>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</si>
  <si>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</si>
  <si>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</si>
  <si>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</si>
  <si>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</si>
  <si>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</si>
  <si>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</si>
  <si>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</si>
  <si>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</si>
  <si>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</si>
  <si>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</si>
  <si>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</si>
  <si>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</si>
  <si>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</si>
  <si>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</si>
  <si>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</si>
  <si>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</si>
  <si>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</si>
  <si>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</si>
  <si>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</si>
  <si>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</si>
  <si>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</si>
  <si>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</si>
  <si>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</si>
  <si>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</si>
  <si>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</si>
  <si>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</si>
  <si>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</si>
  <si>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</si>
  <si>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</si>
  <si>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</si>
  <si>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</si>
  <si>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</si>
  <si>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</si>
  <si>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</si>
  <si>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</si>
  <si>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</si>
  <si>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</si>
  <si>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</si>
  <si>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</si>
  <si>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</si>
  <si>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</si>
  <si>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</si>
  <si>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</si>
  <si>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</si>
  <si>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</si>
  <si>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</si>
  <si>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</si>
  <si>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</si>
  <si>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</si>
  <si>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</si>
  <si>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</si>
  <si>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</si>
  <si>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</si>
  <si>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</si>
  <si>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</si>
  <si>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</si>
  <si>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</si>
  <si>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</si>
  <si>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</si>
  <si>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</si>
  <si>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</si>
  <si>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</si>
  <si>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</si>
  <si>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</si>
  <si>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</si>
  <si>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</si>
  <si>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</si>
  <si>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</si>
  <si>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</si>
  <si>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</si>
  <si>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</si>
  <si>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</si>
  <si>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</si>
  <si>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</si>
  <si>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</si>
  <si>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</si>
  <si>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</si>
  <si>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</si>
  <si>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</si>
  <si>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</si>
  <si>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</si>
  <si>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</si>
  <si>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</si>
  <si>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</si>
  <si>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</si>
  <si>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</si>
  <si>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</si>
  <si>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</si>
  <si>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</si>
  <si>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</si>
  <si>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</si>
  <si>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</si>
  <si>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</si>
  <si>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</si>
  <si>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</si>
  <si>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</si>
  <si>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</si>
  <si>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</si>
  <si>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</si>
  <si>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</si>
  <si>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</si>
  <si>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</si>
  <si>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</si>
  <si>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</si>
  <si>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</si>
  <si>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</si>
  <si>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</si>
  <si>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</si>
  <si>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</si>
  <si>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</si>
  <si>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</si>
  <si>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</si>
  <si>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</si>
  <si>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</si>
  <si>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</si>
  <si>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</si>
  <si>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</si>
  <si>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</si>
  <si>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</si>
  <si>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</si>
  <si>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</si>
  <si>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</si>
  <si>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</si>
  <si>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</si>
  <si>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</si>
  <si>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</si>
  <si>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</si>
  <si>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</si>
  <si>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</si>
  <si>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</si>
  <si>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</si>
  <si>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</si>
  <si>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</si>
  <si>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</si>
  <si>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</si>
  <si>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</si>
  <si>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</si>
  <si>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</si>
  <si>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</si>
  <si>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</si>
  <si>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</si>
  <si>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</si>
  <si>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</si>
  <si>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</si>
  <si>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</si>
  <si>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</si>
  <si>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</si>
  <si>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</si>
  <si>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</si>
  <si>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</si>
  <si>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</si>
  <si>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</si>
  <si>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</si>
  <si>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</si>
  <si>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</si>
  <si>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</si>
  <si>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</si>
  <si>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</si>
  <si>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</si>
  <si>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</si>
  <si>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</si>
  <si>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</si>
  <si>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</si>
  <si>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</si>
  <si>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</si>
  <si>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</si>
  <si>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</si>
  <si>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</si>
  <si>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</si>
  <si>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</si>
  <si>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</si>
  <si>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</si>
  <si>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</si>
  <si>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</si>
  <si>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</si>
  <si>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</si>
  <si>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</si>
  <si>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</si>
  <si>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</si>
  <si>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</si>
  <si>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</si>
  <si>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</si>
  <si>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</si>
  <si>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</si>
  <si>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</si>
  <si>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</si>
  <si>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</si>
  <si>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</si>
  <si>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</si>
  <si>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</si>
  <si>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</si>
  <si>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</si>
  <si>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</si>
  <si>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</si>
  <si>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</si>
  <si>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</si>
  <si>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</si>
  <si>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</si>
  <si>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</si>
  <si>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</si>
  <si>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</si>
  <si>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</si>
  <si>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</si>
  <si>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</si>
  <si>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</si>
  <si>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</si>
  <si>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</si>
  <si>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</si>
  <si>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</si>
  <si>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</si>
  <si>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</si>
  <si>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</si>
  <si>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</si>
  <si>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</si>
  <si>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</si>
  <si>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</si>
  <si>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</si>
  <si>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</si>
  <si>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</si>
  <si>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</si>
  <si>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</si>
  <si>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</si>
  <si>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</si>
  <si>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</si>
  <si>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</si>
  <si>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</si>
  <si>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</si>
  <si>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</si>
  <si>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</si>
  <si>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</si>
  <si>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</si>
  <si>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</si>
  <si>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</si>
  <si>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</si>
  <si>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</si>
  <si>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</si>
  <si>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</si>
  <si>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</si>
  <si>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</si>
  <si>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</si>
  <si>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</si>
  <si>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</si>
  <si>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</si>
  <si>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</si>
  <si>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</si>
  <si>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</si>
  <si>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</si>
  <si>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</si>
  <si>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</si>
  <si>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</si>
  <si>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</si>
  <si>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</si>
  <si>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</si>
  <si>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</si>
  <si>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</si>
  <si>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</si>
  <si>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</si>
  <si>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</si>
  <si>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</si>
  <si>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</si>
  <si>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</si>
  <si>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</si>
  <si>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</si>
  <si>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</si>
  <si>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</si>
  <si>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</si>
  <si>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</si>
  <si>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</si>
  <si>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</si>
  <si>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</si>
  <si>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</si>
  <si>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</si>
  <si>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</si>
  <si>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</si>
  <si>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</si>
  <si>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</si>
  <si>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</si>
  <si>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</si>
  <si>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</si>
  <si>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</si>
  <si>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</si>
  <si>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</si>
  <si>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</si>
  <si>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</si>
  <si>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</si>
  <si>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</si>
  <si>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</si>
  <si>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</si>
  <si>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</si>
  <si>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</si>
  <si>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</si>
  <si>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</si>
  <si>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</si>
  <si>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</si>
  <si>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</si>
  <si>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</si>
  <si>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</si>
  <si>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</si>
  <si>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</si>
  <si>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</si>
  <si>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</si>
  <si>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</si>
  <si>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</si>
  <si>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</si>
  <si>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</si>
  <si>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</si>
  <si>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</si>
  <si>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</si>
  <si>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</si>
  <si>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</si>
  <si>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</si>
  <si>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</si>
  <si>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</si>
  <si>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</si>
  <si>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</si>
  <si>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</si>
  <si>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</si>
  <si>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</si>
  <si>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</si>
  <si>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</si>
  <si>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</si>
  <si>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</si>
  <si>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</si>
  <si>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</si>
  <si>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</si>
  <si>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</si>
  <si>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</si>
  <si>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</si>
  <si>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</si>
  <si>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</si>
  <si>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</si>
  <si>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</si>
  <si>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</si>
  <si>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</si>
  <si>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</si>
  <si>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</si>
  <si>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</si>
  <si>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</si>
  <si>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</si>
  <si>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</si>
  <si>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</si>
  <si>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</si>
  <si>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</si>
  <si>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</si>
  <si>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</si>
  <si>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</si>
  <si>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</si>
  <si>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</si>
  <si>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</si>
  <si>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</si>
  <si>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</si>
  <si>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</si>
  <si>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</si>
  <si>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</si>
  <si>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</si>
  <si>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</si>
  <si>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</si>
  <si>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</si>
  <si>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</si>
  <si>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</si>
  <si>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</si>
  <si>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</si>
  <si>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</si>
  <si>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</si>
  <si>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</si>
  <si>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</si>
  <si>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</si>
  <si>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</si>
  <si>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</si>
  <si>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</si>
  <si>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</si>
  <si>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</si>
  <si>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</si>
  <si>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</si>
  <si>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</si>
  <si>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</si>
  <si>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</si>
  <si>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</si>
  <si>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</si>
  <si>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</si>
  <si>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</si>
  <si>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</si>
  <si>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</si>
  <si>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</si>
  <si>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</si>
  <si>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</si>
  <si>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</si>
  <si>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</si>
  <si>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</si>
  <si>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</si>
  <si>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</si>
  <si>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</si>
  <si>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</si>
  <si>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</si>
  <si>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</si>
  <si>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</si>
  <si>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</si>
  <si>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</si>
  <si>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</si>
  <si>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</si>
  <si>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</si>
  <si>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</si>
  <si>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</si>
  <si>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</si>
  <si>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</si>
  <si>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</si>
  <si>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</si>
  <si>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</si>
  <si>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</si>
  <si>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</si>
  <si>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</si>
  <si>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</si>
  <si>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</si>
  <si>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</si>
  <si>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</si>
  <si>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</si>
  <si>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</si>
  <si>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</si>
  <si>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</si>
  <si>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</si>
  <si>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</si>
  <si>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</si>
  <si>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</si>
  <si>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</si>
  <si>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</si>
  <si>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</si>
  <si>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</si>
  <si>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</si>
  <si>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</si>
  <si>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</si>
  <si>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</si>
  <si>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</si>
  <si>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</si>
  <si>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</si>
  <si>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</si>
  <si>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</si>
  <si>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</si>
  <si>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</si>
  <si>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</si>
  <si>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</si>
  <si>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</si>
  <si>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</si>
  <si>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</si>
  <si>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</si>
  <si>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</si>
  <si>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</si>
  <si>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</si>
  <si>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</si>
  <si>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</si>
  <si>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</si>
  <si>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</si>
  <si>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</si>
  <si>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</si>
  <si>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</si>
  <si>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</si>
  <si>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</si>
  <si>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</si>
  <si>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</si>
  <si>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</si>
  <si>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</si>
  <si>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</si>
  <si>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</si>
  <si>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</si>
  <si>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</si>
  <si>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</si>
  <si>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</si>
  <si>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</si>
  <si>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</si>
  <si>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</si>
  <si>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</si>
  <si>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</si>
  <si>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</si>
  <si>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</si>
  <si>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</si>
  <si>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</si>
  <si>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</si>
  <si>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</si>
  <si>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</si>
  <si>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</si>
  <si>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</si>
  <si>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</si>
  <si>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</si>
  <si>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</si>
  <si>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</si>
  <si>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</si>
  <si>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</si>
  <si>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</si>
  <si>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</si>
  <si>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</si>
  <si>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</si>
  <si>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</si>
  <si>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</si>
  <si>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</si>
  <si>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</si>
  <si>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</si>
  <si>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</si>
  <si>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</si>
  <si>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</si>
  <si>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</si>
  <si>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</si>
  <si>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</si>
  <si>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</si>
  <si>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</si>
  <si>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</si>
  <si>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</si>
  <si>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</si>
  <si>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</si>
  <si>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</si>
  <si>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</si>
  <si>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</si>
  <si>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</si>
  <si>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</si>
  <si>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</si>
  <si>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</si>
  <si>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</si>
  <si>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</si>
  <si>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</si>
  <si>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</si>
  <si>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</si>
  <si>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</si>
  <si>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</si>
  <si>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</si>
  <si>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</si>
  <si>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</si>
  <si>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</si>
  <si>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</si>
  <si>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</si>
  <si>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</si>
  <si>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</si>
  <si>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</si>
  <si>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</si>
  <si>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</si>
  <si>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</si>
  <si>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</si>
  <si>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</si>
  <si>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</si>
  <si>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</si>
  <si>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</si>
  <si>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</si>
  <si>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</si>
  <si>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</si>
  <si>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</si>
  <si>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</si>
  <si>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</si>
  <si>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</si>
  <si>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</si>
  <si>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</si>
  <si>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</si>
  <si>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</si>
  <si>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</si>
  <si>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</si>
  <si>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</si>
  <si>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</si>
  <si>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</si>
  <si>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</si>
  <si>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</si>
  <si>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</si>
  <si>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</si>
  <si>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</si>
  <si>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</si>
  <si>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</si>
  <si>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</si>
  <si>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</si>
  <si>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</si>
  <si>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</si>
  <si>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</si>
  <si>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</si>
  <si>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</si>
  <si>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</si>
  <si>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</si>
  <si>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</si>
  <si>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</si>
  <si>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</si>
  <si>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</si>
  <si>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</si>
  <si>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</si>
  <si>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</si>
  <si>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</si>
  <si>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</si>
  <si>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</si>
  <si>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</si>
  <si>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</si>
  <si>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</si>
  <si>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</si>
  <si>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</si>
  <si>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</si>
  <si>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</si>
  <si>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</si>
  <si>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</si>
  <si>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</si>
  <si>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</si>
  <si>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</si>
  <si>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</si>
  <si>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</si>
  <si>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</si>
  <si>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</si>
  <si>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</si>
  <si>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</si>
  <si>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</si>
  <si>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</si>
  <si>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</si>
  <si>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</si>
  <si>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</si>
  <si>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</si>
  <si>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</si>
  <si>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</si>
  <si>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</si>
  <si>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</si>
  <si>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</si>
  <si>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</si>
  <si>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</si>
  <si>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</si>
  <si>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</si>
  <si>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</si>
  <si>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</si>
  <si>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</si>
  <si>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</si>
  <si>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</si>
  <si>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</si>
  <si>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</si>
  <si>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</si>
  <si>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</si>
  <si>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</si>
  <si>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</si>
  <si>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</si>
  <si>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</si>
  <si>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</si>
  <si>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</si>
  <si>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</si>
  <si>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</si>
  <si>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</si>
  <si>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</si>
  <si>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</si>
  <si>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</si>
  <si>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</si>
  <si>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</si>
  <si>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</si>
  <si>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</si>
  <si>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</si>
  <si>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</si>
  <si>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</si>
  <si>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</si>
  <si>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</si>
  <si>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</si>
  <si>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</si>
  <si>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</si>
  <si>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</si>
  <si>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</si>
  <si>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</si>
  <si>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</si>
  <si>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</si>
  <si>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</si>
  <si>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</si>
  <si>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</si>
  <si>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</si>
  <si>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</si>
  <si>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</si>
  <si>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</si>
  <si>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</si>
  <si>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</si>
  <si>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</si>
  <si>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</si>
  <si>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</si>
  <si>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</si>
  <si>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</si>
  <si>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</si>
  <si>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</si>
  <si>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</si>
  <si>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</si>
  <si>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</si>
  <si>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</si>
  <si>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</si>
  <si>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</si>
  <si>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</si>
  <si>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</si>
  <si>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</si>
  <si>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</si>
  <si>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</si>
  <si>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</si>
  <si>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</si>
  <si>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</si>
  <si>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</si>
  <si>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</si>
  <si>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</si>
  <si>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</si>
  <si>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</si>
  <si>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</si>
  <si>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</si>
  <si>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</si>
  <si>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</si>
  <si>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</si>
  <si>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</si>
  <si>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</si>
  <si>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</si>
  <si>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</si>
  <si>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</si>
  <si>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</si>
  <si>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</si>
  <si>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</si>
  <si>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</si>
  <si>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</si>
  <si>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</si>
  <si>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</si>
  <si>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</si>
  <si>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</si>
  <si>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</si>
  <si>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</si>
  <si>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</si>
  <si>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</si>
  <si>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</si>
  <si>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</si>
  <si>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</si>
  <si>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</si>
  <si>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</si>
  <si>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</si>
  <si>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</si>
  <si>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</si>
  <si>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</si>
  <si>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</si>
  <si>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</si>
  <si>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</si>
  <si>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</si>
  <si>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</si>
  <si>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</si>
  <si>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</si>
  <si>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</si>
  <si>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</si>
  <si>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</si>
  <si>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</si>
  <si>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</si>
  <si>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</si>
  <si>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</si>
  <si>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</si>
  <si>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</si>
  <si>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</si>
  <si>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</si>
  <si>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</si>
  <si>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</si>
  <si>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</si>
  <si>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</si>
  <si>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</si>
  <si>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</si>
  <si>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</si>
  <si>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</si>
  <si>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</si>
  <si>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</si>
  <si>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</si>
  <si>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</si>
  <si>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</si>
  <si>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</si>
  <si>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</si>
  <si>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</si>
  <si>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</si>
  <si>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</si>
  <si>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</si>
  <si>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</si>
  <si>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</si>
  <si>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</si>
  <si>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</si>
  <si>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</si>
  <si>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</si>
  <si>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</si>
  <si>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</si>
  <si>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</si>
  <si>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</si>
  <si>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</si>
  <si>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</si>
  <si>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</si>
  <si>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</si>
  <si>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</si>
  <si>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</si>
  <si>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</si>
  <si>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</si>
  <si>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</si>
  <si>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</si>
  <si>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</si>
  <si>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</si>
  <si>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</si>
  <si>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</si>
  <si>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</si>
  <si>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</si>
  <si>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</si>
  <si>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</si>
  <si>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</si>
  <si>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</si>
  <si>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</si>
  <si>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</si>
  <si>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</si>
  <si>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</si>
  <si>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</si>
  <si>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</si>
  <si>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</si>
  <si>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</si>
  <si>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</si>
  <si>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</si>
  <si>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</si>
  <si>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</si>
  <si>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</si>
  <si>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</si>
  <si>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</si>
  <si>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</si>
  <si>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</si>
  <si>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</si>
  <si>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</si>
  <si>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</si>
  <si>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</si>
  <si>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</si>
  <si>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</si>
  <si>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</si>
  <si>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</si>
  <si>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</si>
  <si>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</si>
  <si>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</si>
  <si>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</si>
  <si>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</si>
  <si>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</si>
  <si>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</si>
  <si>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</si>
  <si>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</si>
  <si>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</si>
  <si>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</si>
  <si>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</si>
  <si>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</si>
  <si>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</si>
  <si>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</si>
  <si>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</si>
  <si>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</si>
  <si>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</si>
  <si>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</si>
  <si>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</si>
  <si>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</si>
  <si>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</si>
  <si>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</si>
  <si>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</si>
  <si>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</si>
  <si>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</si>
  <si>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</si>
  <si>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</si>
  <si>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</si>
  <si>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</si>
  <si>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</si>
  <si>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</si>
  <si>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</si>
  <si>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</si>
  <si>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</si>
  <si>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</si>
  <si>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</si>
  <si>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</si>
  <si>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</si>
  <si>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</si>
  <si>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</si>
  <si>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</si>
  <si>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</si>
  <si>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</si>
  <si>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</si>
  <si>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</si>
  <si>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</si>
  <si>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</si>
  <si>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</si>
  <si>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</si>
  <si>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</si>
  <si>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</si>
  <si>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</si>
  <si>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</si>
  <si>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</si>
  <si>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</si>
  <si>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</si>
  <si>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</si>
  <si>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</si>
  <si>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</si>
  <si>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</si>
  <si>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</si>
  <si>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</si>
  <si>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</si>
  <si>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</si>
  <si>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</si>
  <si>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</si>
  <si>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</si>
  <si>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</si>
  <si>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</si>
  <si>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</si>
  <si>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</si>
  <si>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</si>
  <si>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</si>
  <si>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</si>
  <si>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</si>
  <si>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</si>
  <si>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</si>
  <si>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</si>
  <si>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</si>
  <si>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</si>
  <si>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</si>
  <si>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</si>
  <si>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</si>
  <si>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</si>
  <si>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</si>
  <si>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</si>
  <si>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</si>
  <si>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</si>
  <si>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</si>
  <si>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</si>
  <si>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</si>
  <si>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</si>
  <si>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</si>
  <si>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</si>
  <si>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</si>
  <si>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</si>
  <si>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</si>
  <si>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</si>
  <si>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</si>
  <si>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</si>
  <si>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</si>
  <si>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</si>
  <si>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</si>
  <si>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</si>
  <si>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</si>
  <si>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</si>
  <si>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</si>
  <si>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</si>
  <si>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</si>
  <si>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</si>
  <si>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</si>
  <si>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</si>
  <si>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</si>
  <si>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</si>
  <si>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</si>
  <si>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</si>
  <si>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</si>
  <si>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</si>
  <si>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</si>
  <si>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</si>
  <si>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</si>
  <si>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</si>
  <si>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</si>
  <si>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</si>
  <si>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</si>
  <si>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</si>
  <si>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</si>
  <si>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</si>
  <si>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</si>
  <si>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</si>
  <si>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</si>
  <si>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</si>
  <si>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</si>
  <si>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</si>
  <si>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</si>
  <si>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</si>
  <si>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</si>
  <si>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</si>
  <si>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</si>
  <si>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</si>
  <si>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</si>
  <si>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</si>
  <si>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</si>
  <si>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</si>
  <si>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</si>
  <si>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</si>
  <si>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</si>
  <si>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</si>
  <si>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</si>
  <si>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</si>
  <si>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</si>
  <si>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</si>
  <si>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</si>
  <si>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</si>
  <si>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</si>
  <si>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</si>
  <si>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</si>
  <si>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</si>
  <si>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</si>
  <si>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</si>
  <si>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</si>
  <si>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</si>
  <si>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</si>
  <si>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</si>
  <si>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</si>
  <si>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</si>
  <si>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</si>
  <si>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</si>
  <si>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</si>
  <si>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</si>
  <si>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</si>
  <si>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</si>
  <si>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</si>
  <si>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</si>
  <si>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</si>
  <si>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</si>
  <si>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</si>
  <si>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</si>
  <si>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</si>
  <si>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</si>
  <si>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</si>
  <si>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</si>
  <si>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</si>
  <si>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</si>
  <si>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</si>
  <si>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</si>
  <si>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</si>
  <si>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</si>
  <si>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</si>
  <si>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</si>
  <si>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</si>
  <si>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</si>
  <si>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</si>
  <si>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</si>
  <si>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</si>
  <si>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</si>
  <si>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</si>
  <si>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</si>
  <si>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</si>
  <si>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</si>
  <si>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</si>
  <si>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</si>
  <si>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</si>
  <si>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</si>
  <si>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</si>
  <si>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</si>
  <si>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</si>
  <si>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</si>
  <si>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</si>
  <si>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</si>
  <si>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</si>
  <si>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</si>
  <si>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</si>
  <si>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</si>
  <si>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</si>
  <si>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</si>
  <si>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</si>
  <si>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</si>
  <si>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</si>
  <si>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</si>
  <si>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</si>
  <si>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</si>
  <si>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</si>
  <si>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</si>
  <si>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</si>
  <si>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</si>
  <si>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</si>
  <si>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</si>
  <si>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</si>
  <si>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</si>
  <si>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</si>
  <si>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</si>
  <si>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</si>
  <si>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</si>
  <si>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</si>
  <si>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</si>
  <si>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</si>
  <si>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</si>
  <si>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</si>
  <si>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</si>
  <si>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</si>
  <si>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</si>
  <si>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</si>
  <si>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</si>
  <si>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</si>
  <si>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</si>
  <si>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</si>
  <si>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</si>
  <si>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</si>
  <si>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</si>
  <si>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</si>
  <si>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</si>
  <si>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</si>
  <si>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</si>
  <si>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</si>
  <si>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</si>
  <si>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</si>
  <si>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</si>
  <si>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</si>
  <si>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</si>
  <si>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</si>
  <si>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</si>
  <si>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</si>
  <si>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</si>
  <si>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</si>
  <si>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</si>
  <si>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</si>
  <si>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</si>
  <si>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</si>
  <si>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</si>
  <si>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</si>
  <si>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</si>
  <si>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</si>
  <si>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</si>
  <si>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</si>
  <si>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</si>
  <si>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</si>
  <si>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</si>
  <si>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</si>
  <si>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</si>
  <si>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</si>
  <si>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</si>
  <si>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</si>
  <si>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</si>
  <si>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</si>
  <si>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</si>
  <si>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</si>
  <si>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</si>
  <si>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</si>
  <si>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</si>
  <si>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</si>
  <si>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</si>
  <si>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</si>
  <si>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</si>
  <si>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</si>
  <si>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</si>
  <si>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</si>
  <si>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</si>
  <si>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</si>
  <si>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</si>
  <si>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</si>
  <si>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</si>
  <si>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</si>
  <si>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</si>
  <si>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</si>
  <si>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</si>
  <si>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</si>
  <si>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</si>
  <si>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</si>
  <si>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</si>
  <si>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</si>
  <si>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</si>
  <si>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</si>
  <si>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</si>
  <si>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</si>
  <si>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</si>
  <si>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</si>
  <si>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</si>
  <si>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</si>
  <si>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</si>
  <si>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</si>
  <si>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</si>
  <si>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</si>
  <si>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</si>
  <si>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</si>
  <si>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</si>
  <si>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</si>
  <si>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</si>
  <si>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</si>
  <si>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</si>
  <si>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</si>
  <si>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</si>
  <si>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</si>
  <si>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</si>
  <si>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</si>
  <si>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</si>
  <si>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</si>
  <si>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</si>
  <si>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</si>
  <si>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</si>
  <si>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</si>
  <si>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</si>
  <si>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</si>
  <si>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</si>
  <si>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</si>
  <si>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</si>
  <si>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</si>
  <si>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</si>
  <si>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</si>
  <si>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</si>
  <si>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</si>
  <si>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</si>
  <si>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</si>
  <si>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</si>
  <si>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</si>
  <si>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</si>
  <si>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</si>
  <si>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</si>
  <si>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</si>
  <si>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</si>
  <si>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</si>
  <si>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</si>
  <si>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</si>
  <si>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</si>
  <si>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</si>
  <si>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</si>
  <si>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</si>
  <si>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</si>
  <si>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</si>
  <si>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</si>
  <si>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</si>
  <si>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</si>
  <si>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</si>
  <si>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</si>
  <si>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</si>
  <si>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</si>
  <si>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</si>
  <si>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</si>
  <si>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</si>
  <si>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</si>
  <si>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</si>
  <si>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</si>
  <si>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</si>
  <si>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</si>
  <si>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</si>
  <si>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</si>
  <si>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</si>
  <si>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</si>
  <si>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</si>
  <si>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</si>
  <si>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</si>
  <si>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</si>
  <si>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</si>
  <si>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</si>
  <si>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</si>
  <si>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</si>
  <si>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</si>
  <si>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</si>
  <si>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</si>
  <si>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</si>
  <si>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</si>
  <si>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</si>
  <si>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</si>
  <si>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</si>
  <si>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</si>
  <si>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</si>
  <si>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</si>
  <si>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</si>
  <si>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</si>
  <si>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</si>
  <si>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</si>
  <si>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</si>
  <si>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</si>
  <si>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</si>
  <si>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</si>
  <si>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</si>
  <si>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</si>
  <si>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</si>
  <si>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</si>
  <si>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</si>
  <si>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</si>
  <si>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</si>
  <si>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</si>
  <si>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</si>
  <si>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</si>
  <si>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</si>
  <si>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</si>
  <si>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</si>
  <si>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</si>
  <si>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</si>
  <si>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</si>
  <si>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</si>
  <si>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</si>
  <si>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</si>
  <si>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</si>
  <si>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</si>
  <si>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</si>
  <si>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</si>
  <si>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</si>
  <si>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</si>
  <si>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</si>
  <si>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</si>
  <si>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</si>
  <si>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</si>
  <si>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</si>
  <si>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</si>
  <si>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</si>
  <si>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</si>
  <si>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</si>
  <si>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</si>
  <si>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</si>
  <si>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</si>
  <si>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</si>
  <si>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</si>
  <si>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</si>
  <si>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</si>
  <si>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</si>
  <si>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</si>
  <si>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</si>
  <si>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</si>
  <si>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</si>
  <si>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</si>
  <si>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</si>
  <si>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</si>
  <si>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</si>
  <si>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</si>
  <si>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</si>
  <si>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</si>
  <si>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</si>
  <si>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</si>
  <si>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</si>
  <si>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</si>
  <si>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</si>
  <si>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</si>
  <si>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</si>
  <si>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</si>
  <si>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</si>
  <si>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</si>
  <si>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</si>
  <si>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</si>
  <si>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</si>
  <si>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</si>
  <si>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</si>
  <si>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</si>
  <si>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</si>
  <si>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</si>
  <si>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</si>
  <si>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</si>
  <si>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</si>
  <si>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</si>
  <si>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</si>
  <si>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</si>
  <si>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</si>
  <si>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</si>
  <si>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</si>
  <si>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</si>
  <si>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</si>
  <si>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</si>
  <si>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</si>
  <si>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</si>
  <si>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</si>
  <si>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</si>
  <si>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</si>
  <si>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</si>
  <si>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</si>
  <si>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</si>
  <si>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</si>
  <si>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</si>
  <si>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</si>
  <si>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</si>
  <si>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</si>
  <si>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</si>
  <si>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</si>
  <si>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</si>
  <si>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</si>
  <si>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</si>
  <si>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</si>
  <si>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</si>
  <si>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</si>
  <si>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</si>
  <si>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</si>
  <si>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</si>
  <si>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</si>
  <si>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</si>
  <si>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</si>
  <si>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</si>
  <si>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</si>
  <si>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</si>
  <si>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</si>
  <si>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</si>
  <si>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</si>
  <si>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</si>
  <si>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</si>
  <si>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</si>
  <si>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</si>
  <si>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</si>
  <si>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</si>
  <si>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</si>
  <si>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</si>
  <si>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</si>
  <si>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</si>
  <si>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</si>
  <si>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</si>
  <si>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</si>
  <si>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</si>
  <si>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</si>
  <si>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</si>
  <si>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</si>
  <si>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</si>
  <si>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</si>
  <si>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</si>
  <si>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</si>
  <si>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</si>
  <si>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</si>
  <si>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</si>
  <si>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</si>
  <si>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</si>
  <si>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</si>
  <si>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</si>
  <si>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</si>
  <si>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</si>
  <si>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</si>
  <si>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</si>
  <si>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</si>
  <si>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</si>
  <si>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</si>
  <si>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</si>
  <si>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</si>
  <si>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</si>
  <si>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</si>
  <si>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</si>
  <si>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</si>
  <si>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</si>
  <si>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</si>
  <si>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</si>
  <si>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</si>
  <si>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</si>
  <si>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</si>
  <si>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</si>
  <si>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</si>
  <si>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</si>
  <si>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</si>
  <si>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</si>
  <si>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</si>
  <si>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</si>
  <si>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</si>
  <si>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</si>
  <si>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</si>
  <si>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</si>
  <si>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</si>
  <si>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</si>
  <si>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</si>
  <si>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</si>
  <si>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</si>
  <si>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</si>
  <si>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</si>
  <si>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</si>
  <si>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</si>
  <si>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</si>
  <si>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</si>
  <si>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</si>
  <si>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</si>
  <si>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</si>
  <si>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</si>
  <si>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</si>
  <si>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</si>
  <si>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</si>
  <si>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</si>
  <si>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</si>
  <si>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</si>
  <si>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</si>
  <si>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</si>
  <si>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</si>
  <si>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</si>
  <si>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</si>
  <si>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</si>
  <si>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</si>
  <si>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</si>
  <si>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</si>
  <si>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</si>
  <si>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</si>
  <si>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</si>
  <si>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</si>
  <si>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</si>
  <si>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</si>
  <si>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</si>
  <si>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</si>
  <si>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</si>
  <si>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</si>
  <si>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</si>
  <si>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</si>
  <si>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</si>
  <si>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</si>
  <si>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</si>
  <si>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</si>
  <si>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</si>
  <si>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</si>
  <si>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</si>
  <si>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</si>
  <si>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</si>
  <si>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</si>
  <si>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</si>
  <si>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</si>
  <si>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</si>
  <si>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</si>
  <si>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</si>
  <si>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</si>
  <si>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</si>
  <si>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</si>
  <si>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</si>
  <si>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</si>
  <si>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</si>
  <si>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</si>
  <si>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</si>
  <si>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</si>
  <si>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</si>
  <si>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</si>
  <si>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</si>
  <si>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</si>
  <si>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</si>
  <si>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</si>
  <si>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</si>
  <si>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</si>
  <si>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</si>
  <si>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</si>
  <si>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</si>
  <si>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</si>
  <si>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</si>
  <si>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</si>
  <si>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</si>
  <si>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</si>
  <si>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</si>
  <si>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</si>
  <si>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</si>
  <si>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</si>
  <si>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</si>
  <si>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</si>
  <si>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</si>
  <si>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</si>
  <si>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</si>
  <si>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</si>
  <si>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</si>
  <si>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</si>
  <si>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</si>
  <si>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</si>
  <si>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</si>
  <si>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</si>
  <si>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</si>
  <si>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</si>
  <si>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</si>
  <si>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</si>
  <si>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</si>
  <si>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</si>
  <si>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</si>
  <si>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</si>
  <si>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</si>
  <si>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</si>
  <si>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</si>
  <si>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</si>
  <si>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</si>
  <si>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</si>
  <si>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</si>
  <si>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</si>
  <si>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</si>
  <si>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</si>
  <si>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</si>
  <si>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</si>
  <si>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</si>
  <si>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</si>
  <si>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</si>
  <si>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</si>
  <si>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</si>
  <si>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</si>
  <si>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</si>
  <si>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</si>
  <si>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</si>
  <si>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</si>
  <si>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</si>
  <si>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</si>
  <si>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</si>
  <si>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</si>
  <si>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</si>
  <si>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</si>
  <si>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</si>
  <si>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</si>
  <si>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</si>
  <si>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</si>
  <si>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</si>
  <si>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</si>
  <si>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</si>
  <si>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</si>
  <si>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</si>
  <si>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</si>
  <si>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</si>
  <si>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</si>
  <si>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</si>
  <si>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</si>
  <si>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</si>
  <si>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</si>
  <si>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</si>
  <si>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</si>
  <si>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</si>
  <si>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</si>
  <si>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</si>
  <si>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</si>
  <si>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</si>
  <si>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</si>
  <si>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</si>
  <si>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</si>
  <si>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</si>
  <si>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</si>
  <si>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</si>
  <si>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</si>
  <si>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</si>
  <si>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</si>
  <si>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</si>
  <si>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</si>
  <si>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</si>
  <si>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</si>
  <si>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</si>
  <si>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</si>
  <si>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</si>
  <si>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</si>
  <si>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</si>
  <si>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</si>
  <si>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</si>
  <si>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</si>
  <si>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</si>
  <si>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</si>
  <si>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</si>
  <si>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</si>
  <si>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</si>
  <si>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</si>
  <si>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</si>
  <si>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</si>
  <si>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</si>
  <si>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</si>
  <si>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</si>
  <si>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</si>
  <si>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</si>
  <si>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</si>
  <si>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</si>
  <si>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</si>
  <si>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</si>
  <si>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</si>
  <si>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</si>
  <si>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</si>
  <si>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</si>
  <si>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</si>
  <si>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</si>
  <si>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</si>
  <si>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</si>
  <si>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</si>
  <si>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</si>
  <si>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</si>
  <si>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</si>
  <si>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</si>
  <si>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</si>
  <si>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</si>
  <si>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</si>
  <si>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</si>
  <si>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</si>
  <si>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</si>
  <si>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</si>
  <si>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</si>
  <si>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</si>
  <si>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</si>
  <si>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</si>
  <si>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</si>
  <si>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</si>
  <si>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</si>
  <si>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</si>
  <si>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</si>
  <si>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</si>
  <si>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</si>
  <si>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</si>
  <si>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</si>
  <si>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</si>
  <si>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</si>
  <si>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</si>
  <si>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</si>
  <si>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</si>
  <si>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</si>
  <si>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</si>
  <si>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</si>
  <si>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</si>
  <si>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</si>
  <si>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</si>
  <si>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</si>
  <si>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</si>
  <si>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</si>
  <si>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</si>
  <si>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</si>
  <si>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</si>
  <si>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</si>
  <si>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</si>
  <si>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</si>
  <si>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</si>
  <si>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</si>
  <si>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</si>
  <si>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</si>
  <si>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</si>
  <si>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</si>
  <si>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</si>
  <si>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</si>
  <si>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</si>
  <si>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</si>
  <si>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</si>
  <si>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</si>
  <si>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</si>
  <si>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</si>
  <si>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</si>
  <si>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</si>
  <si>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</si>
  <si>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</si>
  <si>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</si>
  <si>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</si>
  <si>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</si>
  <si>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</si>
  <si>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</si>
  <si>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</si>
  <si>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</si>
  <si>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</si>
  <si>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</si>
  <si>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</si>
  <si>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</si>
  <si>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</si>
  <si>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</si>
  <si>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</si>
  <si>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</si>
  <si>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</si>
  <si>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</si>
  <si>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</si>
  <si>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</si>
  <si>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</si>
  <si>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</si>
  <si>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</si>
  <si>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</si>
  <si>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</si>
  <si>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</si>
  <si>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</si>
  <si>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</si>
  <si>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</si>
  <si>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</si>
  <si>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</si>
  <si>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</si>
  <si>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</si>
  <si>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</si>
  <si>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</si>
  <si>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</si>
  <si>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</si>
  <si>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</si>
  <si>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</si>
  <si>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</si>
  <si>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</si>
  <si>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</si>
  <si>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</si>
  <si>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</si>
  <si>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</si>
  <si>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</si>
  <si>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</si>
  <si>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</si>
  <si>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</si>
  <si>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</si>
  <si>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</si>
  <si>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</si>
  <si>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</si>
  <si>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</si>
  <si>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</si>
  <si>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</si>
  <si>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</si>
  <si>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</si>
  <si>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</si>
  <si>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</si>
  <si>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</si>
  <si>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</si>
  <si>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</si>
  <si>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</si>
  <si>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</si>
  <si>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</si>
  <si>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</si>
  <si>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</si>
  <si>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</si>
  <si>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</si>
  <si>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</si>
  <si>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</si>
  <si>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</si>
  <si>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</si>
  <si>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</si>
  <si>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</si>
  <si>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</si>
  <si>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</si>
  <si>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</si>
  <si>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</si>
  <si>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</si>
  <si>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</si>
  <si>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</si>
  <si>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</si>
  <si>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</si>
  <si>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</si>
  <si>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</si>
  <si>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</si>
  <si>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</si>
  <si>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</si>
  <si>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</si>
  <si>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</si>
  <si>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</si>
  <si>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</si>
  <si>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</si>
  <si>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</si>
  <si>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</si>
  <si>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</si>
  <si>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</si>
  <si>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</si>
  <si>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</si>
  <si>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</si>
  <si>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</si>
  <si>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</si>
  <si>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</si>
  <si>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</si>
  <si>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</si>
  <si>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</si>
  <si>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</si>
  <si>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</si>
  <si>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</si>
  <si>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</si>
  <si>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</si>
  <si>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</si>
  <si>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</si>
  <si>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</si>
  <si>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</si>
  <si>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</si>
  <si>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</si>
  <si>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</si>
  <si>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</si>
  <si>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</si>
  <si>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</si>
  <si>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</si>
  <si>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</si>
  <si>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</si>
  <si>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</si>
  <si>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</si>
  <si>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</si>
  <si>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</si>
  <si>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</si>
  <si>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</si>
  <si>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</si>
  <si>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</si>
  <si>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</si>
  <si>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</si>
  <si>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</si>
  <si>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</si>
  <si>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</si>
  <si>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</si>
  <si>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</si>
  <si>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</si>
  <si>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</si>
  <si>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</si>
  <si>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</si>
  <si>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</si>
  <si>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</si>
  <si>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</si>
  <si>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</si>
  <si>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</si>
  <si>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</si>
  <si>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</si>
  <si>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</si>
  <si>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</si>
  <si>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</si>
  <si>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</si>
  <si>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</si>
  <si>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</si>
  <si>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</si>
  <si>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</si>
  <si>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</si>
  <si>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</si>
  <si>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</si>
  <si>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</si>
  <si>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</si>
  <si>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</si>
  <si>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</si>
  <si>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</si>
  <si>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</si>
  <si>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</si>
  <si>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</si>
  <si>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</si>
  <si>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</si>
  <si>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</si>
  <si>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</si>
  <si>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</si>
  <si>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</si>
  <si>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</si>
  <si>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</si>
  <si>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</si>
  <si>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</si>
  <si>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</si>
  <si>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</si>
  <si>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</si>
  <si>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</si>
  <si>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</si>
  <si>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</si>
  <si>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</si>
  <si>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</si>
  <si>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</si>
  <si>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</si>
  <si>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</si>
  <si>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</si>
  <si>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</si>
  <si>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</si>
  <si>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</si>
  <si>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</si>
  <si>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</si>
  <si>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</si>
  <si>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</si>
  <si>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</si>
  <si>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</si>
  <si>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</si>
  <si>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</si>
  <si>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</si>
  <si>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</si>
  <si>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</si>
  <si>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</si>
  <si>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</si>
  <si>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</si>
  <si>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</si>
  <si>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</si>
  <si>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</si>
  <si>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</si>
  <si>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</si>
  <si>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</si>
  <si>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</si>
  <si>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</si>
  <si>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</si>
  <si>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</si>
  <si>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</si>
  <si>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</si>
  <si>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</si>
  <si>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</si>
  <si>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</si>
  <si>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</si>
  <si>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</si>
  <si>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</si>
  <si>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</si>
  <si>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</si>
  <si>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</si>
  <si>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</si>
  <si>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</si>
  <si>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</si>
  <si>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</si>
  <si>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</si>
  <si>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</si>
  <si>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</si>
  <si>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</si>
  <si>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</si>
  <si>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</si>
  <si>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</si>
  <si>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</si>
  <si>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</si>
  <si>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</si>
  <si>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</si>
  <si>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</si>
  <si>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</si>
  <si>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</si>
  <si>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</si>
  <si>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</si>
  <si>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</si>
  <si>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</si>
  <si>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</si>
  <si>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</si>
  <si>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</si>
  <si>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</si>
  <si>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</si>
  <si>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</si>
  <si>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</si>
  <si>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</si>
  <si>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</si>
  <si>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</si>
  <si>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</si>
  <si>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</si>
  <si>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</si>
  <si>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</si>
  <si>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</si>
  <si>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</si>
  <si>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</si>
  <si>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</si>
  <si>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</si>
  <si>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</si>
  <si>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</si>
  <si>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</si>
  <si>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</si>
  <si>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</si>
  <si>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</si>
  <si>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</si>
  <si>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</si>
  <si>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</si>
  <si>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</si>
  <si>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</si>
  <si>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</si>
  <si>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</si>
  <si>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</si>
  <si>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</si>
  <si>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</si>
  <si>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</si>
  <si>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</si>
  <si>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</si>
  <si>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</si>
  <si>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</si>
  <si>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</si>
  <si>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</si>
  <si>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</si>
  <si>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</si>
  <si>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</si>
  <si>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</si>
  <si>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</si>
  <si>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</si>
  <si>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</si>
  <si>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</si>
  <si>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</si>
  <si>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</si>
  <si>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</si>
  <si>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</si>
  <si>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</si>
  <si>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</si>
  <si>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</si>
  <si>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</si>
  <si>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</si>
  <si>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</si>
  <si>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</si>
  <si>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</si>
  <si>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</si>
  <si>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</si>
  <si>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</si>
  <si>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</si>
  <si>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</si>
  <si>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</si>
  <si>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</si>
  <si>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</si>
  <si>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</si>
  <si>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</si>
  <si>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</si>
  <si>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</si>
  <si>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</si>
  <si>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</si>
  <si>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</si>
  <si>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</si>
  <si>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</si>
  <si>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</si>
  <si>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</si>
  <si>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</si>
  <si>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</si>
  <si>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</si>
  <si>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</si>
  <si>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</si>
  <si>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</si>
  <si>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</si>
  <si>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</si>
  <si>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</si>
  <si>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</si>
  <si>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</si>
  <si>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</si>
  <si>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</si>
  <si>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</si>
  <si>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</si>
  <si>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</si>
  <si>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</si>
  <si>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</si>
  <si>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</si>
  <si>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</si>
  <si>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</si>
  <si>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</si>
  <si>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</si>
  <si>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</si>
  <si>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</si>
  <si>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</si>
  <si>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</si>
  <si>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</si>
  <si>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</si>
  <si>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</si>
  <si>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</si>
  <si>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</si>
  <si>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</si>
  <si>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</si>
  <si>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</si>
  <si>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</si>
  <si>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</si>
  <si>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</si>
  <si>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</si>
  <si>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</si>
  <si>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</si>
  <si>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</si>
  <si>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</si>
  <si>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</si>
  <si>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</si>
  <si>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</si>
  <si>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</si>
  <si>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</si>
  <si>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</si>
  <si>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</si>
  <si>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</si>
  <si>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</si>
  <si>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</si>
  <si>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</si>
  <si>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</si>
  <si>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</si>
  <si>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</si>
  <si>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</si>
  <si>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</si>
  <si>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</si>
  <si>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</si>
  <si>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</si>
  <si>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</si>
  <si>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</si>
  <si>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</si>
  <si>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</si>
  <si>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</si>
  <si>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</si>
  <si>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</si>
  <si>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</si>
  <si>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</si>
  <si>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</si>
  <si>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</si>
  <si>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</si>
  <si>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</si>
  <si>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</si>
  <si>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</si>
  <si>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</si>
  <si>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</si>
  <si>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</si>
  <si>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</si>
  <si>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</si>
  <si>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</si>
  <si>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</si>
  <si>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</si>
  <si>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</si>
  <si>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</si>
  <si>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</si>
  <si>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</si>
  <si>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</si>
  <si>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</si>
  <si>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</si>
  <si>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</si>
  <si>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</si>
  <si>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</si>
  <si>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</si>
  <si>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</si>
  <si>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</si>
  <si>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</si>
  <si>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</si>
  <si>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</si>
  <si>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</si>
  <si>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</si>
  <si>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</si>
  <si>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</si>
  <si>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</si>
  <si>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</si>
  <si>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</si>
  <si>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</si>
  <si>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</si>
  <si>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</si>
  <si>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</si>
  <si>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</si>
  <si>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</si>
  <si>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</si>
  <si>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</si>
  <si>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</si>
  <si>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</si>
  <si>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</si>
  <si>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</si>
  <si>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</si>
  <si>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</si>
  <si>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</si>
  <si>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</si>
  <si>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</si>
  <si>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</si>
  <si>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</si>
  <si>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</si>
  <si>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</si>
  <si>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</si>
  <si>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</si>
  <si>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</si>
  <si>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</si>
  <si>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</si>
  <si>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</si>
  <si>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</si>
  <si>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</si>
  <si>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</si>
  <si>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</si>
  <si>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</si>
  <si>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</si>
  <si>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</si>
  <si>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</si>
  <si>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</si>
  <si>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</si>
  <si>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</si>
  <si>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</si>
  <si>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</si>
  <si>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</si>
  <si>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</si>
  <si>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</si>
  <si>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</si>
  <si>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</si>
  <si>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</si>
  <si>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</si>
  <si>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</si>
  <si>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</si>
  <si>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</si>
  <si>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</si>
  <si>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</si>
  <si>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</si>
  <si>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</si>
  <si>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</si>
  <si>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</si>
  <si>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</si>
  <si>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</si>
  <si>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</si>
  <si>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</si>
  <si>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</si>
  <si>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</si>
  <si>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</si>
  <si>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</si>
  <si>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</si>
  <si>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</si>
  <si>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</si>
  <si>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</si>
  <si>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</si>
  <si>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</si>
  <si>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</si>
  <si>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</si>
  <si>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</si>
  <si>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</si>
  <si>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</si>
  <si>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</si>
  <si>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</si>
  <si>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</si>
  <si>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</si>
  <si>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</si>
  <si>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</si>
  <si>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</si>
  <si>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</si>
  <si>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</si>
  <si>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</si>
  <si>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</si>
  <si>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</si>
  <si>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</si>
  <si>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</si>
  <si>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</si>
  <si>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</si>
  <si>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</si>
  <si>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</si>
  <si>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</si>
  <si>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</si>
  <si>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</si>
  <si>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</si>
  <si>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</si>
  <si>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</si>
  <si>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</si>
  <si>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</si>
  <si>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</si>
  <si>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</si>
  <si>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</si>
  <si>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</si>
  <si>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</si>
  <si>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</si>
  <si>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</si>
  <si>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</si>
  <si>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</si>
  <si>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</si>
  <si>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</si>
  <si>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</si>
  <si>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</si>
  <si>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</si>
  <si>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</si>
  <si>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</si>
  <si>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</si>
  <si>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</si>
  <si>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</si>
  <si>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</si>
  <si>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</si>
  <si>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</si>
  <si>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</si>
  <si>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</si>
  <si>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</si>
  <si>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</si>
  <si>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</si>
  <si>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</si>
  <si>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</si>
  <si>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</si>
  <si>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</si>
  <si>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</si>
  <si>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</si>
  <si>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</si>
  <si>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</si>
  <si>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</si>
  <si>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</si>
  <si>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</si>
  <si>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</si>
  <si>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</si>
  <si>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</si>
  <si>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</si>
  <si>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</si>
  <si>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</si>
  <si>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</si>
  <si>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</si>
  <si>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</si>
  <si>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</si>
  <si>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</si>
  <si>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</si>
  <si>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</si>
  <si>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</si>
  <si>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</si>
  <si>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</si>
  <si>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</si>
  <si>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</si>
  <si>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</si>
  <si>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</si>
  <si>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</si>
  <si>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</si>
  <si>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</si>
  <si>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</si>
  <si>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</si>
  <si>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</si>
  <si>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</si>
  <si>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</si>
  <si>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</si>
  <si>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</si>
  <si>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</si>
  <si>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</si>
  <si>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</si>
  <si>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</si>
  <si>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</si>
  <si>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</si>
  <si>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</si>
  <si>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</si>
  <si>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</si>
  <si>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</si>
  <si>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</si>
  <si>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</si>
  <si>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</si>
  <si>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</si>
  <si>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</si>
  <si>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</si>
  <si>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</si>
  <si>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</si>
  <si>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</si>
  <si>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</si>
  <si>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</si>
  <si>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</si>
  <si>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</si>
  <si>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</si>
  <si>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</si>
  <si>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</si>
  <si>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</si>
  <si>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</si>
  <si>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</si>
  <si>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</si>
  <si>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</si>
  <si>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</si>
  <si>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</si>
  <si>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</si>
  <si>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</si>
  <si>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</si>
  <si>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</si>
  <si>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</si>
  <si>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</si>
  <si>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</si>
  <si>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</si>
  <si>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</si>
  <si>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</si>
  <si>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</si>
  <si>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</si>
  <si>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</si>
  <si>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</si>
  <si>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</si>
  <si>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</si>
  <si>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</si>
  <si>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</si>
  <si>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</si>
  <si>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</si>
  <si>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</si>
  <si>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</si>
  <si>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</si>
  <si>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</si>
  <si>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</si>
  <si>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</si>
  <si>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</si>
  <si>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</si>
  <si>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</si>
  <si>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</si>
  <si>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</si>
  <si>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</si>
  <si>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</si>
  <si>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</si>
  <si>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</si>
  <si>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</si>
  <si>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</si>
  <si>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</si>
  <si>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</si>
  <si>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</si>
  <si>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</si>
  <si>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</si>
  <si>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</si>
  <si>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</si>
  <si>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</si>
  <si>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</si>
  <si>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</si>
  <si>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</si>
  <si>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</si>
  <si>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</si>
  <si>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</si>
  <si>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</si>
  <si>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</si>
  <si>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</si>
  <si>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</si>
  <si>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</si>
  <si>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</si>
  <si>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</si>
  <si>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</si>
  <si>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</si>
  <si>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</si>
  <si>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</si>
  <si>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</si>
  <si>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</si>
  <si>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</si>
  <si>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</si>
  <si>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</si>
  <si>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</si>
  <si>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</si>
  <si>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</si>
  <si>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</si>
  <si>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</si>
  <si>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</si>
  <si>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</si>
  <si>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</si>
  <si>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</si>
  <si>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</si>
  <si>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</si>
  <si>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</si>
  <si>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</si>
  <si>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</si>
  <si>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</si>
  <si>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</si>
  <si>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</si>
  <si>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</si>
  <si>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</si>
  <si>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</si>
  <si>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</si>
  <si>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</si>
  <si>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</si>
  <si>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</si>
  <si>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</si>
  <si>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</si>
  <si>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</si>
  <si>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</si>
  <si>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</si>
  <si>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</si>
  <si>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</si>
  <si>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</si>
  <si>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</si>
  <si>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</si>
  <si>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</si>
  <si>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</si>
  <si>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</si>
  <si>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</si>
  <si>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</si>
  <si>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</si>
  <si>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</si>
  <si>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</si>
  <si>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</si>
  <si>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</si>
  <si>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</si>
  <si>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</si>
  <si>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</si>
  <si>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</si>
  <si>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</si>
  <si>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</si>
  <si>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</si>
  <si>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</si>
  <si>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</si>
  <si>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</si>
  <si>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</si>
  <si>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</si>
  <si>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</si>
  <si>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</si>
  <si>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</si>
  <si>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</si>
  <si>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</si>
  <si>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</si>
  <si>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</si>
  <si>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</si>
  <si>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</si>
  <si>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</si>
  <si>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</si>
  <si>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</si>
  <si>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</si>
  <si>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</si>
  <si>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</si>
  <si>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</si>
  <si>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</si>
  <si>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</si>
  <si>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</si>
  <si>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</si>
  <si>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</si>
  <si>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</si>
  <si>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</si>
  <si>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</si>
  <si>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</si>
  <si>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</si>
  <si>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</si>
  <si>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</si>
  <si>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</si>
  <si>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</si>
  <si>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</si>
  <si>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</si>
  <si>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</si>
  <si>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</si>
  <si>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</si>
  <si>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</si>
  <si>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</si>
  <si>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</si>
  <si>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</si>
  <si>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</si>
  <si>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</si>
  <si>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</si>
  <si>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</si>
  <si>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</si>
  <si>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</si>
  <si>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</si>
  <si>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</si>
  <si>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</si>
  <si>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</si>
  <si>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</si>
  <si>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</si>
  <si>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</si>
  <si>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</si>
  <si>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</si>
  <si>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</si>
  <si>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</si>
  <si>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</si>
  <si>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</si>
  <si>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</si>
  <si>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</si>
  <si>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</si>
  <si>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</si>
  <si>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</si>
  <si>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</si>
  <si>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</si>
  <si>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</si>
  <si>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</si>
  <si>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</si>
  <si>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</si>
  <si>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</si>
  <si>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</si>
  <si>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</si>
  <si>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</si>
  <si>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</si>
  <si>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</si>
  <si>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</si>
  <si>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</si>
  <si>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</si>
  <si>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</si>
  <si>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</si>
  <si>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</si>
  <si>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</si>
  <si>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</si>
  <si>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</si>
  <si>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</si>
  <si>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</si>
  <si>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</si>
  <si>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</si>
  <si>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</si>
  <si>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</si>
  <si>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</si>
  <si>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</si>
  <si>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</si>
  <si>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</si>
  <si>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</si>
  <si>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</si>
  <si>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</si>
  <si>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</si>
  <si>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</si>
  <si>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</si>
  <si>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</si>
  <si>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</si>
  <si>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</si>
  <si>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</si>
  <si>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</si>
  <si>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</si>
  <si>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</si>
  <si>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</si>
  <si>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</si>
  <si>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</si>
  <si>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</si>
  <si>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</si>
  <si>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</si>
  <si>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</si>
  <si>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</si>
  <si>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</si>
  <si>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</si>
  <si>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</si>
  <si>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</si>
  <si>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</si>
  <si>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</si>
  <si>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</si>
  <si>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</si>
  <si>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</si>
  <si>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</si>
  <si>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</si>
  <si>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</si>
  <si>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</si>
  <si>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</si>
  <si>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</si>
  <si>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</si>
  <si>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</si>
  <si>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</si>
  <si>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</si>
  <si>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</si>
  <si>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</si>
  <si>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</si>
  <si>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</si>
  <si>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</si>
  <si>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</si>
  <si>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</si>
  <si>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</si>
  <si>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</si>
  <si>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</si>
  <si>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</si>
  <si>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</si>
  <si>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</si>
  <si>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</si>
  <si>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</si>
  <si>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</si>
  <si>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</si>
  <si>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</si>
  <si>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</si>
  <si>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</si>
  <si>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</si>
  <si>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</si>
  <si>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</si>
  <si>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</si>
  <si>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</si>
  <si>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</si>
  <si>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</si>
  <si>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</si>
  <si>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</si>
  <si>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</si>
  <si>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</si>
  <si>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</si>
  <si>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</si>
  <si>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</si>
  <si>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</si>
  <si>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</si>
  <si>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</si>
  <si>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</si>
  <si>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</si>
  <si>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</si>
  <si>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</si>
  <si>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</si>
  <si>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</si>
  <si>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</si>
  <si>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</si>
  <si>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</si>
  <si>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</si>
  <si>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</si>
  <si>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</si>
  <si>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</si>
  <si>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</si>
  <si>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</si>
  <si>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</si>
  <si>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</si>
  <si>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</si>
  <si>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</si>
  <si>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</si>
  <si>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</si>
  <si>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</si>
  <si>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</si>
  <si>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</si>
  <si>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</si>
  <si>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</si>
  <si>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</si>
  <si>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</si>
  <si>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</si>
  <si>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</si>
  <si>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</si>
  <si>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</si>
  <si>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</si>
  <si>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</si>
  <si>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</si>
  <si>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</si>
  <si>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</si>
  <si>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</si>
  <si>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</si>
  <si>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</si>
  <si>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</si>
  <si>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</si>
  <si>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</si>
  <si>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</si>
  <si>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</si>
  <si>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</si>
  <si>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</si>
  <si>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</si>
  <si>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</si>
  <si>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</si>
  <si>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</si>
  <si>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</si>
  <si>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</si>
  <si>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</si>
  <si>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</si>
  <si>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</si>
  <si>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</si>
  <si>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</si>
  <si>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</si>
  <si>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</si>
  <si>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</si>
  <si>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</si>
  <si>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</si>
  <si>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</si>
  <si>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</si>
  <si>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</si>
  <si>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</si>
  <si>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</si>
  <si>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</si>
  <si>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</si>
  <si>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</si>
  <si>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</si>
  <si>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</si>
  <si>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</si>
  <si>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</si>
  <si>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</si>
  <si>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</si>
  <si>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</si>
  <si>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</si>
  <si>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</si>
  <si>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</si>
  <si>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</si>
  <si>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</si>
  <si>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</si>
  <si>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</si>
  <si>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</si>
  <si>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</si>
  <si>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</si>
  <si>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</si>
  <si>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</si>
  <si>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</si>
  <si>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</si>
  <si>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</si>
  <si>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</si>
  <si>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</si>
  <si>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</si>
  <si>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</si>
  <si>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</si>
  <si>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</si>
  <si>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</si>
  <si>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</si>
  <si>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</si>
  <si>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</si>
  <si>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</si>
  <si>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</si>
  <si>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</si>
  <si>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</si>
  <si>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</si>
  <si>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</si>
  <si>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</si>
  <si>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</si>
  <si>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</si>
  <si>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</si>
  <si>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</si>
  <si>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</si>
  <si>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</si>
  <si>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</si>
  <si>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</si>
  <si>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</si>
  <si>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</si>
  <si>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</si>
  <si>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</si>
  <si>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</si>
  <si>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</si>
  <si>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</si>
  <si>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</si>
  <si>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</si>
  <si>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</si>
  <si>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</si>
  <si>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</si>
  <si>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</si>
  <si>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</si>
  <si>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</si>
  <si>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</si>
  <si>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</si>
  <si>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</si>
  <si>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</si>
  <si>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</si>
  <si>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</si>
  <si>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</si>
  <si>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</si>
  <si>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</si>
  <si>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</si>
  <si>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</si>
  <si>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</si>
  <si>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</si>
  <si>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</si>
  <si>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</si>
  <si>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</si>
  <si>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</si>
  <si>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</si>
  <si>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</si>
  <si>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</si>
  <si>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</si>
  <si>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</si>
  <si>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</si>
  <si>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</si>
  <si>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</si>
  <si>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</si>
  <si>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</si>
  <si>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</si>
  <si>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</si>
  <si>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</si>
  <si>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</si>
  <si>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</si>
  <si>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</si>
  <si>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</si>
  <si>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</si>
  <si>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</si>
  <si>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</si>
  <si>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</si>
  <si>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</si>
  <si>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</si>
  <si>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</si>
  <si>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</si>
  <si>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</si>
  <si>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</si>
  <si>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</si>
  <si>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</si>
  <si>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</si>
  <si>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</si>
  <si>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</si>
  <si>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</si>
  <si>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</si>
  <si>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</si>
  <si>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</si>
  <si>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</si>
  <si>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</si>
  <si>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</si>
  <si>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</si>
  <si>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</si>
  <si>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</si>
  <si>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</si>
  <si>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</si>
  <si>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</si>
  <si>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</si>
  <si>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</si>
  <si>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</si>
  <si>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</si>
  <si>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</si>
  <si>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</si>
  <si>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</si>
  <si>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</si>
  <si>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</si>
  <si>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</si>
  <si>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</si>
  <si>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</si>
  <si>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</si>
  <si>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</si>
  <si>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</si>
  <si>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</si>
  <si>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</si>
  <si>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</si>
  <si>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</si>
  <si>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</si>
  <si>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</si>
  <si>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</si>
  <si>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</si>
  <si>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</si>
  <si>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</si>
  <si>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</si>
  <si>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</si>
  <si>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</si>
  <si>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</si>
  <si>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</si>
  <si>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</si>
  <si>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</si>
  <si>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</si>
  <si>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</si>
  <si>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</si>
  <si>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</si>
  <si>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</si>
  <si>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</si>
  <si>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</si>
  <si>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</si>
  <si>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</si>
  <si>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</si>
  <si>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</si>
  <si>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</si>
  <si>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</si>
  <si>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</si>
  <si>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</si>
  <si>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</si>
  <si>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</si>
  <si>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</si>
  <si>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</si>
  <si>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</si>
  <si>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</si>
  <si>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</si>
  <si>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</si>
  <si>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</si>
  <si>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</si>
  <si>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</si>
  <si>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</si>
  <si>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</si>
  <si>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</si>
  <si>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</si>
  <si>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</si>
  <si>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</si>
  <si>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</si>
  <si>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</si>
  <si>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</si>
  <si>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</si>
  <si>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</si>
  <si>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</si>
  <si>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</si>
  <si>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</si>
  <si>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</si>
  <si>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</si>
  <si>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</si>
  <si>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</si>
  <si>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</si>
  <si>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</si>
  <si>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</si>
  <si>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</si>
  <si>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</si>
  <si>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</si>
  <si>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</si>
  <si>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</si>
  <si>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</si>
  <si>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</si>
  <si>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</si>
  <si>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</si>
  <si>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</si>
  <si>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</si>
  <si>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</si>
  <si>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</si>
  <si>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</si>
  <si>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</si>
  <si>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</si>
  <si>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</si>
  <si>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</si>
  <si>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</si>
  <si>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</si>
  <si>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</si>
  <si>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</si>
  <si>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</si>
  <si>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</si>
  <si>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</si>
  <si>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</si>
  <si>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</si>
  <si>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</si>
  <si>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</si>
  <si>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</si>
  <si>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</si>
  <si>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</si>
  <si>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</si>
  <si>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</si>
  <si>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</si>
  <si>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</si>
  <si>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</si>
  <si>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</si>
  <si>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</si>
  <si>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</si>
  <si>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</si>
  <si>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</si>
  <si>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</si>
  <si>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</si>
  <si>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</si>
  <si>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</si>
  <si>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</si>
  <si>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</si>
  <si>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</si>
  <si>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</si>
  <si>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</si>
  <si>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</si>
  <si>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</si>
  <si>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</si>
  <si>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</si>
  <si>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</si>
  <si>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</si>
  <si>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</si>
  <si>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</si>
  <si>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</si>
  <si>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</si>
  <si>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</si>
  <si>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</si>
  <si>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</si>
  <si>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</si>
  <si>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</si>
  <si>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</si>
  <si>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</si>
  <si>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</si>
  <si>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</si>
  <si>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</si>
  <si>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</si>
  <si>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</si>
  <si>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</si>
  <si>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</si>
  <si>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</si>
  <si>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</si>
  <si>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</si>
  <si>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</si>
  <si>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</si>
  <si>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</si>
  <si>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</si>
  <si>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</si>
  <si>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</si>
  <si>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</si>
  <si>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</si>
  <si>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</si>
  <si>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</si>
  <si>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</si>
  <si>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</si>
  <si>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</si>
  <si>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</si>
  <si>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</si>
  <si>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</si>
  <si>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</si>
  <si>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</si>
  <si>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</si>
  <si>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</si>
  <si>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</si>
  <si>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</si>
  <si>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</si>
  <si>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</si>
  <si>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</si>
  <si>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</si>
  <si>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</si>
  <si>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</si>
  <si>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</si>
  <si>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</si>
  <si>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</si>
  <si>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</si>
  <si>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</si>
  <si>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</si>
  <si>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</si>
  <si>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</si>
  <si>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</si>
  <si>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</si>
  <si>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</si>
  <si>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</si>
  <si>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</si>
  <si>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</si>
  <si>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</si>
  <si>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</si>
  <si>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</si>
  <si>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</si>
  <si>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</si>
  <si>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</si>
  <si>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</si>
  <si>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</si>
  <si>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</si>
  <si>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</si>
  <si>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</si>
  <si>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</si>
  <si>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</si>
  <si>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</si>
  <si>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</si>
  <si>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</si>
  <si>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</si>
  <si>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</si>
  <si>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</si>
  <si>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</si>
  <si>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</si>
  <si>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</si>
  <si>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</si>
  <si>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</si>
  <si>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</si>
  <si>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</si>
  <si>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</si>
  <si>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</si>
  <si>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</si>
  <si>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</si>
  <si>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</si>
  <si>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</si>
  <si>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</si>
  <si>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</si>
  <si>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</si>
  <si>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</si>
  <si>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</si>
  <si>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</si>
  <si>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</si>
  <si>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</si>
  <si>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</si>
  <si>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</si>
  <si>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</si>
  <si>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</si>
  <si>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</si>
  <si>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</si>
  <si>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</si>
  <si>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</si>
  <si>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</si>
  <si>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</si>
  <si>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</si>
  <si>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</si>
  <si>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</si>
  <si>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</si>
  <si>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</si>
  <si>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</si>
  <si>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</si>
  <si>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</si>
  <si>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</si>
  <si>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</si>
  <si>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</si>
  <si>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</si>
  <si>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</si>
  <si>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</si>
  <si>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</si>
  <si>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</si>
  <si>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</si>
  <si>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</si>
  <si>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</si>
  <si>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</si>
  <si>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</si>
  <si>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</si>
  <si>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</si>
  <si>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</si>
  <si>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</si>
  <si>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</si>
  <si>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</si>
  <si>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</si>
  <si>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</si>
  <si>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</si>
  <si>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</si>
  <si>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</si>
  <si>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</si>
  <si>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</si>
  <si>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</si>
  <si>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</si>
  <si>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</si>
  <si>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</si>
  <si>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</si>
  <si>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</si>
  <si>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</si>
  <si>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</si>
  <si>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</si>
  <si>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</si>
  <si>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</si>
  <si>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</si>
  <si>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</si>
  <si>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</si>
  <si>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</si>
  <si>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</si>
  <si>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</si>
  <si>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</si>
  <si>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</si>
  <si>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</si>
  <si>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</si>
  <si>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</si>
  <si>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</si>
  <si>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</si>
  <si>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</si>
  <si>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</si>
  <si>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</si>
  <si>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</si>
  <si>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</si>
  <si>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</si>
  <si>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</si>
  <si>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</si>
  <si>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</si>
  <si>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</si>
  <si>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</si>
  <si>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</si>
  <si>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</si>
  <si>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</si>
  <si>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</si>
  <si>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</si>
  <si>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</si>
  <si>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</si>
  <si>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</si>
  <si>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</si>
  <si>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</si>
  <si>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</si>
  <si>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</si>
  <si>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</si>
  <si>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</si>
  <si>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</si>
  <si>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</si>
  <si>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</si>
  <si>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</si>
  <si>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</si>
  <si>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</si>
  <si>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</si>
  <si>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</si>
  <si>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</si>
  <si>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</si>
  <si>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</si>
  <si>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</si>
  <si>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</si>
  <si>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</si>
  <si>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</si>
  <si>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</si>
  <si>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</si>
  <si>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</si>
  <si>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</si>
  <si>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</si>
  <si>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</si>
  <si>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</si>
  <si>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</si>
  <si>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</si>
  <si>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</si>
  <si>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</si>
  <si>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</si>
  <si>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</si>
  <si>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</si>
  <si>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</si>
  <si>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</si>
  <si>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</si>
  <si>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</si>
  <si>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</si>
  <si>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</si>
  <si>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</si>
  <si>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</si>
  <si>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</si>
  <si>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</si>
  <si>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</si>
  <si>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</si>
  <si>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</si>
  <si>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</si>
  <si>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</si>
  <si>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</si>
  <si>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</si>
  <si>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</si>
  <si>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</si>
  <si>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</si>
  <si>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</si>
  <si>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</si>
  <si>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</si>
  <si>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</si>
  <si>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</si>
  <si>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</si>
  <si>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</si>
  <si>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</si>
  <si>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</si>
  <si>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</si>
  <si>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</si>
  <si>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</si>
  <si>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</si>
  <si>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</si>
  <si>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</si>
  <si>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</si>
  <si>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</si>
  <si>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</si>
  <si>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</si>
  <si>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</si>
  <si>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</si>
  <si>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</si>
  <si>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</si>
  <si>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</si>
  <si>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</si>
  <si>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</si>
  <si>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</si>
  <si>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</si>
  <si>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</si>
  <si>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</si>
  <si>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</si>
  <si>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</si>
  <si>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</si>
  <si>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</si>
  <si>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</si>
  <si>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</si>
  <si>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</si>
  <si>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</si>
  <si>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</si>
  <si>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</si>
  <si>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</si>
  <si>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</si>
  <si>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</si>
  <si>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</si>
  <si>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</si>
  <si>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</si>
  <si>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</si>
  <si>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</si>
  <si>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</si>
  <si>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</si>
  <si>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</si>
  <si>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</si>
  <si>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</si>
  <si>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</si>
  <si>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</si>
  <si>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</si>
  <si>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</si>
  <si>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</si>
  <si>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</si>
  <si>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</si>
  <si>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</si>
  <si>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</si>
  <si>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</si>
  <si>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</si>
  <si>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</si>
  <si>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</si>
  <si>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</si>
  <si>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</si>
  <si>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</si>
  <si>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</si>
  <si>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</si>
  <si>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</si>
  <si>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</si>
  <si>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</si>
  <si>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</si>
  <si>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</si>
  <si>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</si>
  <si>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</si>
  <si>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</si>
  <si>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</si>
  <si>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</si>
  <si>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</si>
  <si>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</si>
  <si>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</si>
  <si>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</si>
  <si>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</si>
  <si>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</si>
  <si>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</si>
  <si>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</si>
  <si>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</si>
  <si>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</si>
  <si>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</si>
  <si>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</si>
  <si>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</si>
  <si>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</si>
  <si>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</si>
  <si>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</si>
  <si>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</si>
  <si>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</si>
  <si>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</si>
  <si>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</si>
  <si>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</si>
  <si>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</si>
  <si>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</si>
  <si>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</si>
  <si>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</si>
  <si>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</si>
  <si>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</si>
  <si>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</si>
  <si>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</si>
  <si>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</si>
  <si>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</si>
  <si>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</si>
  <si>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</si>
  <si>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</si>
  <si>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</si>
  <si>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</si>
  <si>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</si>
  <si>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</si>
  <si>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</si>
  <si>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</si>
  <si>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</si>
  <si>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</si>
  <si>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</si>
  <si>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</si>
  <si>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</si>
  <si>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</si>
  <si>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</si>
  <si>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</si>
  <si>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</si>
  <si>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</si>
  <si>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</si>
  <si>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</si>
  <si>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</si>
  <si>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</si>
  <si>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</si>
  <si>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</si>
  <si>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</si>
  <si>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</si>
  <si>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</si>
  <si>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</si>
  <si>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</si>
  <si>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</si>
  <si>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</si>
  <si>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</si>
  <si>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</si>
  <si>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</si>
  <si>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</si>
  <si>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</si>
  <si>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</si>
  <si>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</si>
  <si>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</si>
  <si>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</si>
  <si>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</si>
  <si>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</si>
  <si>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</si>
  <si>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</si>
  <si>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</si>
  <si>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</si>
  <si>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</si>
  <si>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</si>
  <si>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</si>
  <si>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</si>
  <si>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</si>
  <si>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</si>
  <si>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</si>
  <si>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</si>
  <si>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</si>
  <si>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</si>
  <si>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</si>
  <si>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</si>
  <si>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</si>
  <si>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</si>
  <si>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</si>
  <si>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</si>
  <si>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</si>
  <si>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</si>
  <si>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</si>
  <si>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</si>
  <si>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</si>
  <si>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</si>
  <si>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</si>
  <si>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</si>
  <si>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</si>
  <si>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</si>
  <si>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</si>
  <si>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</si>
  <si>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</si>
  <si>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</si>
  <si>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</si>
  <si>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</si>
  <si>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</si>
  <si>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</si>
  <si>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</si>
  <si>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</si>
  <si>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</si>
  <si>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</si>
  <si>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</si>
  <si>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</si>
  <si>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</si>
  <si>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</si>
  <si>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</si>
  <si>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</si>
  <si>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</si>
  <si>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</si>
  <si>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</si>
  <si>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</si>
  <si>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</si>
  <si>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</si>
  <si>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</si>
  <si>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</si>
  <si>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</si>
  <si>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</si>
  <si>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</si>
  <si>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</si>
  <si>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</si>
  <si>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</si>
  <si>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</si>
  <si>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</si>
  <si>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</si>
  <si>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</si>
  <si>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</si>
  <si>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</si>
  <si>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</si>
  <si>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</si>
  <si>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</si>
  <si>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</si>
  <si>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</si>
  <si>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</si>
  <si>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</si>
  <si>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</si>
  <si>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</si>
  <si>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</si>
  <si>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</si>
  <si>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</si>
  <si>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</si>
  <si>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</si>
  <si>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</si>
  <si>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</si>
  <si>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</si>
  <si>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</si>
  <si>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</si>
  <si>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</si>
  <si>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</si>
  <si>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</si>
  <si>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</si>
  <si>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</si>
  <si>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</si>
  <si>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</si>
  <si>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</si>
  <si>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</si>
  <si>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</si>
  <si>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</si>
  <si>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</si>
  <si>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</si>
  <si>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</si>
  <si>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</si>
  <si>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</si>
  <si>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</si>
  <si>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</si>
  <si>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</si>
  <si>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</si>
  <si>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</si>
  <si>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</si>
  <si>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</si>
  <si>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</si>
  <si>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</si>
  <si>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</si>
  <si>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</si>
  <si>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</si>
  <si>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</si>
  <si>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</si>
  <si>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</si>
  <si>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</si>
  <si>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</si>
  <si>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</si>
  <si>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</si>
  <si>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</si>
  <si>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</si>
  <si>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</si>
  <si>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</si>
  <si>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</si>
  <si>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</si>
  <si>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</si>
  <si>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</si>
  <si>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</si>
  <si>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</si>
  <si>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</si>
  <si>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</si>
  <si>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</si>
  <si>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</si>
  <si>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</si>
  <si>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</si>
  <si>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</si>
  <si>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</si>
  <si>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</si>
  <si>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</si>
  <si>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</si>
  <si>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</si>
  <si>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</si>
  <si>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</si>
  <si>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</si>
  <si>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</si>
  <si>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</si>
  <si>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</si>
  <si>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</si>
  <si>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</si>
  <si>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</si>
  <si>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</si>
  <si>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</si>
  <si>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</si>
  <si>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</si>
  <si>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</si>
  <si>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</si>
  <si>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</si>
  <si>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</si>
  <si>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</si>
  <si>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</si>
  <si>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</si>
  <si>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</si>
  <si>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</si>
  <si>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</si>
  <si>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</si>
  <si>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</si>
  <si>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</si>
  <si>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</si>
  <si>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</si>
  <si>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</si>
  <si>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</si>
  <si>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</si>
  <si>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</si>
  <si>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</si>
  <si>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</si>
  <si>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</si>
  <si>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</si>
  <si>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</si>
  <si>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</si>
  <si>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</si>
  <si>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</si>
  <si>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</si>
  <si>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</si>
  <si>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</si>
  <si>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</si>
  <si>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</si>
  <si>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</si>
  <si>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</si>
  <si>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</si>
  <si>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</si>
  <si>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</si>
  <si>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</si>
  <si>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</si>
  <si>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</si>
  <si>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</si>
  <si>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</si>
  <si>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</si>
  <si>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</si>
  <si>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</si>
  <si>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</si>
  <si>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</si>
  <si>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</si>
  <si>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</si>
  <si>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</si>
  <si>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</si>
  <si>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</si>
  <si>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</si>
  <si>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</si>
  <si>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</si>
  <si>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</si>
  <si>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</si>
  <si>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</si>
  <si>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</si>
  <si>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</si>
  <si>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</si>
  <si>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</si>
  <si>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</si>
  <si>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</si>
  <si>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</si>
  <si>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</si>
  <si>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</si>
  <si>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</si>
  <si>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</si>
  <si>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</si>
  <si>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</si>
  <si>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</si>
  <si>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</si>
  <si>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</si>
  <si>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</si>
  <si>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</si>
  <si>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</si>
  <si>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</si>
  <si>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</si>
  <si>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</si>
  <si>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</si>
  <si>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</si>
  <si>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</si>
  <si>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</si>
  <si>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</si>
  <si>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</si>
  <si>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</si>
  <si>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</si>
  <si>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</si>
  <si>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</si>
  <si>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</si>
  <si>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</si>
  <si>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</si>
  <si>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</si>
  <si>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</si>
  <si>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</si>
  <si>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</si>
  <si>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</si>
  <si>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</si>
  <si>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</si>
  <si>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</si>
  <si>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</si>
  <si>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</si>
  <si>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</si>
  <si>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</si>
  <si>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</si>
  <si>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</si>
  <si>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</si>
  <si>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</si>
  <si>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</si>
  <si>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</si>
  <si>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</si>
  <si>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</si>
  <si>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</si>
  <si>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</si>
  <si>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</si>
  <si>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</si>
  <si>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</si>
  <si>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</si>
  <si>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</si>
  <si>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</si>
  <si>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</si>
  <si>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</si>
  <si>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</si>
  <si>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</si>
  <si>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</si>
  <si>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</si>
  <si>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</si>
  <si>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</si>
  <si>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</si>
  <si>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</si>
  <si>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</si>
  <si>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</si>
  <si>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</si>
  <si>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</si>
  <si>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</si>
  <si>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</si>
  <si>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</si>
  <si>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</si>
  <si>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</si>
  <si>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</si>
  <si>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</si>
  <si>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</si>
  <si>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</si>
  <si>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</si>
  <si>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</si>
  <si>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</si>
  <si>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</si>
  <si>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</si>
  <si>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</si>
  <si>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</si>
  <si>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</si>
  <si>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</si>
  <si>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</si>
  <si>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</si>
  <si>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</si>
  <si>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</si>
  <si>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</si>
  <si>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</si>
  <si>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</si>
  <si>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</si>
  <si>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</si>
  <si>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</si>
  <si>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</si>
  <si>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</si>
  <si>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</si>
  <si>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</si>
  <si>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</si>
  <si>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</si>
  <si>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</si>
  <si>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</si>
  <si>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</si>
  <si>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</si>
  <si>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</si>
  <si>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</si>
  <si>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</si>
  <si>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</si>
  <si>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</si>
  <si>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</si>
  <si>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</si>
  <si>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</si>
  <si>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</si>
  <si>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</si>
  <si>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</si>
  <si>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</si>
  <si>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</si>
  <si>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</si>
  <si>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</si>
  <si>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</si>
  <si>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</si>
  <si>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</si>
  <si>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</si>
  <si>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</si>
  <si>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</si>
  <si>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</si>
  <si>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</si>
  <si>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</si>
  <si>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</si>
  <si>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</si>
  <si>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</si>
  <si>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</si>
  <si>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</si>
  <si>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</si>
  <si>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</si>
  <si>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</si>
  <si>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</si>
  <si>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</si>
  <si>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</si>
  <si>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</si>
  <si>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</si>
  <si>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</si>
  <si>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</si>
  <si>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</si>
  <si>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</si>
  <si>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</si>
  <si>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</si>
  <si>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</si>
  <si>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</si>
  <si>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</si>
  <si>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</si>
  <si>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</si>
  <si>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</si>
  <si>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</si>
  <si>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</si>
  <si>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</si>
  <si>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</si>
  <si>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</si>
  <si>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</si>
  <si>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</si>
  <si>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</si>
  <si>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</si>
  <si>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</si>
  <si>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</si>
  <si>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</si>
  <si>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</si>
  <si>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</si>
  <si>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</si>
  <si>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</si>
  <si>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</si>
  <si>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</si>
  <si>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</si>
  <si>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</si>
  <si>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</si>
  <si>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</si>
  <si>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</si>
  <si>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</si>
  <si>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</si>
  <si>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</si>
  <si>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</si>
  <si>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</si>
  <si>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</si>
  <si>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</si>
  <si>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</si>
  <si>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</si>
  <si>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</si>
  <si>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</si>
  <si>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</si>
  <si>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</si>
  <si>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</si>
  <si>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</si>
  <si>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</si>
  <si>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</si>
  <si>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</si>
  <si>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</si>
  <si>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</si>
  <si>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</si>
  <si>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</si>
  <si>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</si>
  <si>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</si>
  <si>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</si>
  <si>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</si>
  <si>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</si>
  <si>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</si>
  <si>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</si>
  <si>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</si>
  <si>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</si>
  <si>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</si>
  <si>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</si>
  <si>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</si>
  <si>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</si>
  <si>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</si>
  <si>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</si>
  <si>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</si>
  <si>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</si>
  <si>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</si>
  <si>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</si>
  <si>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</si>
  <si>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</si>
  <si>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</si>
  <si>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</si>
  <si>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</si>
  <si>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</si>
  <si>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</si>
  <si>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</si>
  <si>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</si>
  <si>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</si>
  <si>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</si>
  <si>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</si>
  <si>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</si>
  <si>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</si>
  <si>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</si>
  <si>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</si>
  <si>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</si>
  <si>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</si>
  <si>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</si>
  <si>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</si>
  <si>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</si>
  <si>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</si>
  <si>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</si>
  <si>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</si>
  <si>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</si>
  <si>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</si>
  <si>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</si>
  <si>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</si>
  <si>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</si>
  <si>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</si>
  <si>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</si>
  <si>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</si>
  <si>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</si>
  <si>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</si>
  <si>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</si>
  <si>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</si>
  <si>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</si>
  <si>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</si>
  <si>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</si>
  <si>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</si>
  <si>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</si>
  <si>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</si>
  <si>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</si>
  <si>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</si>
  <si>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</si>
  <si>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</si>
  <si>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</si>
  <si>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</si>
  <si>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</si>
  <si>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</si>
  <si>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</si>
  <si>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</si>
  <si>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</si>
  <si>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</si>
  <si>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</si>
  <si>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</si>
  <si>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</si>
  <si>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</si>
  <si>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</si>
  <si>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</si>
  <si>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</si>
  <si>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</si>
  <si>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</si>
  <si>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</si>
  <si>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</si>
  <si>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</si>
  <si>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</si>
  <si>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</si>
  <si>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</si>
  <si>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</si>
  <si>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</si>
  <si>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</si>
  <si>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</si>
  <si>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</si>
  <si>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</si>
  <si>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</si>
  <si>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</si>
  <si>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</si>
  <si>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</si>
  <si>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</si>
  <si>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</si>
  <si>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</si>
  <si>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</si>
  <si>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</si>
  <si>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</si>
  <si>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</si>
  <si>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</si>
  <si>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</si>
  <si>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</si>
  <si>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</si>
  <si>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</si>
  <si>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</si>
  <si>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</si>
  <si>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</si>
  <si>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</si>
  <si>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</si>
  <si>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</si>
  <si>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</si>
  <si>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</si>
  <si>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</si>
  <si>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</si>
  <si>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</si>
  <si>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</si>
  <si>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</si>
  <si>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</si>
  <si>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</si>
  <si>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</si>
  <si>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</si>
  <si>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</si>
  <si>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</si>
  <si>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</si>
  <si>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</si>
  <si>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</si>
  <si>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</si>
  <si>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</si>
  <si>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</si>
  <si>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</si>
  <si>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</si>
  <si>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</si>
  <si>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</si>
  <si>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</si>
  <si>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</si>
  <si>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</si>
  <si>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</si>
  <si>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</si>
  <si>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</si>
  <si>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</si>
  <si>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</si>
  <si>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</si>
  <si>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</si>
  <si>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</si>
  <si>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</si>
  <si>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</si>
  <si>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</si>
  <si>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</si>
  <si>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</si>
  <si>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</si>
  <si>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</si>
  <si>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</si>
  <si>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</si>
  <si>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</si>
  <si>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</si>
  <si>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</si>
  <si>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</si>
  <si>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</si>
  <si>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</si>
  <si>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</si>
  <si>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</si>
  <si>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</si>
  <si>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</si>
  <si>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</si>
  <si>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</si>
  <si>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</si>
  <si>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</si>
  <si>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</si>
  <si>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</si>
  <si>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</si>
  <si>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</si>
  <si>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</si>
  <si>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</si>
  <si>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</si>
  <si>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</si>
  <si>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</si>
  <si>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</si>
  <si>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</si>
  <si>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</si>
  <si>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</si>
  <si>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</si>
  <si>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</si>
  <si>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</si>
  <si>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</si>
  <si>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</si>
  <si>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</si>
  <si>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</si>
  <si>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</si>
  <si>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</si>
  <si>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</si>
  <si>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</si>
  <si>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</si>
  <si>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</si>
  <si>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</si>
  <si>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</si>
  <si>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</si>
  <si>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</si>
  <si>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</si>
  <si>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</si>
  <si>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</si>
  <si>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</si>
  <si>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</si>
  <si>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</si>
  <si>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</si>
  <si>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</si>
  <si>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</si>
  <si>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</si>
  <si>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</si>
  <si>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</si>
  <si>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</si>
  <si>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</si>
  <si>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</si>
  <si>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</si>
  <si>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</si>
  <si>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</si>
  <si>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</si>
  <si>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</si>
  <si>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</si>
  <si>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</si>
  <si>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</si>
  <si>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</si>
  <si>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</si>
  <si>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</si>
  <si>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</si>
  <si>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</si>
  <si>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</si>
  <si>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</si>
  <si>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</si>
  <si>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</si>
  <si>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</si>
  <si>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</si>
  <si>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</si>
  <si>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</si>
  <si>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</si>
  <si>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</si>
  <si>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</si>
  <si>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</si>
  <si>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</si>
  <si>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</si>
  <si>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</si>
  <si>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</si>
  <si>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</si>
  <si>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</si>
  <si>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</si>
  <si>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</si>
  <si>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</si>
  <si>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</si>
  <si>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</si>
  <si>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</si>
  <si>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</si>
  <si>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</si>
  <si>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</si>
  <si>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</si>
  <si>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</si>
  <si>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</si>
  <si>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</si>
  <si>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</si>
  <si>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</si>
  <si>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</si>
  <si>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</si>
  <si>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</si>
  <si>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</si>
  <si>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</si>
  <si>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</si>
  <si>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</si>
  <si>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</si>
  <si>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</si>
  <si>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</si>
  <si>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</si>
  <si>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</si>
  <si>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</si>
  <si>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</si>
  <si>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</si>
  <si>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</si>
  <si>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</si>
  <si>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</si>
  <si>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</si>
  <si>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</si>
  <si>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</si>
  <si>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</si>
  <si>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</si>
  <si>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</si>
  <si>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</si>
  <si>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</si>
  <si>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</si>
  <si>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</si>
  <si>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</si>
  <si>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</si>
  <si>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</si>
  <si>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</si>
  <si>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</si>
  <si>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</si>
  <si>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</si>
  <si>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</si>
  <si>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</si>
  <si>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</si>
  <si>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</si>
  <si>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</si>
  <si>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</si>
  <si>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</si>
  <si>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</si>
  <si>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</si>
  <si>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</si>
  <si>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</si>
  <si>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</si>
  <si>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</si>
  <si>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</si>
  <si>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</si>
  <si>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</si>
  <si>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</si>
  <si>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</si>
  <si>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</si>
  <si>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</si>
  <si>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</si>
  <si>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</si>
  <si>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</si>
  <si>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</si>
  <si>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</si>
  <si>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</si>
  <si>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</si>
  <si>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</si>
  <si>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</si>
  <si>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</si>
  <si>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</si>
  <si>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</si>
  <si>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</si>
  <si>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</si>
  <si>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</si>
  <si>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</si>
  <si>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</si>
  <si>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</si>
  <si>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</si>
  <si>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</si>
  <si>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</si>
  <si>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</si>
  <si>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</si>
  <si>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</si>
  <si>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</si>
  <si>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</si>
  <si>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</si>
  <si>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</si>
  <si>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</si>
  <si>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</si>
  <si>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</si>
  <si>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</si>
  <si>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</si>
  <si>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</si>
  <si>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</si>
  <si>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</si>
  <si>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</si>
  <si>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</si>
  <si>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</si>
  <si>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</si>
  <si>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</si>
  <si>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</si>
  <si>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</si>
  <si>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</si>
  <si>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</si>
  <si>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</si>
  <si>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</si>
  <si>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</si>
  <si>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</si>
  <si>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</si>
  <si>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</si>
  <si>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</si>
  <si>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</si>
  <si>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</si>
  <si>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</si>
  <si>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</si>
  <si>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</si>
  <si>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</si>
  <si>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</si>
  <si>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</si>
  <si>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</si>
  <si>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</si>
  <si>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</si>
  <si>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</si>
  <si>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</si>
  <si>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</si>
  <si>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</si>
  <si>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</si>
  <si>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</si>
  <si>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</si>
  <si>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</si>
  <si>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</si>
  <si>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</si>
  <si>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</si>
  <si>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</si>
  <si>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</si>
  <si>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</si>
  <si>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</si>
  <si>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</si>
  <si>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</si>
  <si>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</si>
  <si>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</si>
  <si>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</si>
  <si>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</si>
  <si>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</si>
  <si>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</si>
  <si>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</si>
  <si>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</si>
  <si>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</si>
  <si>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</si>
  <si>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</si>
  <si>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</si>
  <si>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</si>
  <si>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</si>
  <si>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</si>
  <si>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</si>
  <si>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</si>
  <si>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</si>
  <si>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</si>
  <si>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</si>
  <si>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</si>
  <si>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</si>
  <si>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</si>
  <si>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</si>
  <si>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</si>
  <si>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</si>
  <si>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</si>
  <si>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</si>
  <si>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</si>
  <si>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</si>
  <si>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</si>
  <si>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</si>
  <si>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</si>
  <si>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</si>
  <si>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</si>
  <si>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</si>
  <si>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</si>
  <si>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</si>
  <si>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</si>
  <si>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</si>
  <si>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</si>
  <si>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</si>
  <si>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</si>
  <si>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</si>
  <si>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</si>
  <si>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</si>
  <si>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</si>
  <si>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</si>
  <si>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</si>
  <si>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</si>
  <si>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</si>
  <si>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</si>
  <si>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</si>
  <si>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</si>
  <si>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</si>
  <si>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</si>
  <si>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</si>
  <si>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</si>
  <si>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</si>
  <si>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</si>
  <si>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</si>
  <si>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</si>
  <si>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</si>
  <si>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</si>
  <si>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</si>
  <si>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</si>
  <si>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</si>
  <si>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</si>
  <si>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</si>
  <si>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</si>
  <si>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</si>
  <si>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</si>
  <si>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</si>
  <si>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</si>
  <si>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</si>
  <si>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</si>
  <si>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</si>
  <si>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</si>
  <si>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</si>
  <si>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</si>
  <si>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</si>
  <si>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</si>
  <si>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</si>
  <si>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</si>
  <si>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</si>
  <si>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</si>
  <si>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</si>
  <si>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</si>
  <si>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</si>
  <si>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</si>
  <si>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</si>
  <si>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</si>
  <si>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</si>
  <si>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</si>
  <si>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</si>
  <si>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</si>
  <si>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</si>
  <si>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</si>
  <si>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</si>
  <si>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</si>
  <si>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</si>
  <si>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</si>
  <si>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</si>
  <si>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</si>
  <si>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</si>
  <si>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</si>
  <si>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</si>
  <si>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</si>
  <si>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</si>
  <si>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</si>
  <si>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</si>
  <si>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</si>
  <si>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</si>
  <si>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</si>
  <si>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</si>
  <si>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</si>
  <si>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</si>
  <si>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</si>
  <si>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</si>
  <si>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</si>
  <si>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</si>
  <si>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</si>
  <si>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</si>
  <si>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</si>
  <si>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</si>
  <si>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</si>
  <si>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</si>
  <si>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</si>
  <si>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</si>
  <si>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</si>
  <si>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</si>
  <si>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</si>
  <si>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</si>
  <si>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</si>
  <si>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</si>
  <si>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</si>
  <si>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</si>
  <si>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</si>
  <si>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</si>
  <si>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</si>
  <si>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</si>
  <si>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</si>
  <si>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</si>
  <si>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</si>
  <si>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</si>
  <si>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</si>
  <si>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</si>
  <si>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</si>
  <si>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</si>
  <si>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</si>
  <si>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</si>
  <si>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</si>
  <si>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</si>
  <si>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</si>
  <si>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</si>
  <si>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</si>
  <si>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</si>
  <si>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</si>
  <si>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</si>
  <si>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</si>
  <si>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</si>
  <si>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</si>
  <si>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</si>
  <si>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</si>
  <si>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</si>
  <si>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</si>
  <si>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</si>
  <si>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</si>
  <si>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</si>
  <si>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</si>
  <si>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</si>
  <si>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</si>
  <si>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</si>
  <si>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</si>
  <si>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</si>
  <si>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</si>
  <si>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</si>
  <si>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</si>
  <si>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</si>
  <si>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</si>
  <si>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</si>
  <si>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</si>
  <si>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</si>
  <si>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</si>
  <si>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</si>
  <si>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</si>
  <si>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</si>
  <si>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</si>
  <si>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</si>
  <si>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</si>
  <si>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</si>
  <si>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</si>
  <si>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</si>
  <si>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</si>
  <si>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</si>
  <si>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</si>
  <si>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</si>
  <si>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</si>
  <si>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</si>
  <si>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</si>
  <si>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</si>
  <si>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</si>
  <si>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</si>
  <si>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</si>
  <si>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</si>
  <si>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</si>
  <si>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</si>
  <si>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</si>
  <si>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</si>
  <si>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</si>
  <si>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</si>
  <si>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</si>
  <si>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</si>
  <si>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</si>
  <si>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</si>
  <si>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</si>
  <si>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</si>
  <si>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</si>
  <si>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</si>
  <si>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</si>
  <si>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</si>
  <si>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</si>
  <si>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</si>
  <si>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</si>
  <si>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</si>
  <si>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</si>
  <si>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</si>
  <si>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</si>
  <si>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</si>
  <si>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</si>
  <si>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</si>
  <si>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</si>
  <si>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</si>
  <si>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</si>
  <si>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</si>
  <si>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</si>
  <si>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</si>
  <si>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</si>
  <si>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</si>
  <si>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</si>
  <si>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</si>
  <si>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</si>
  <si>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</si>
  <si>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</si>
  <si>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</si>
  <si>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</si>
  <si>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</si>
  <si>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</si>
  <si>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</si>
  <si>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</si>
  <si>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</si>
  <si>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</si>
  <si>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</si>
  <si>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</si>
  <si>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</si>
  <si>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</si>
  <si>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</si>
  <si>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</si>
  <si>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</si>
  <si>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</si>
  <si>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</si>
  <si>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</si>
  <si>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</si>
  <si>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</si>
  <si>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</si>
  <si>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</si>
  <si>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</si>
  <si>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</si>
  <si>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</si>
  <si>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</si>
  <si>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</si>
  <si>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</si>
  <si>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</si>
  <si>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</si>
  <si>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</si>
  <si>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</si>
  <si>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</si>
  <si>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</si>
  <si>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</si>
  <si>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</si>
  <si>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</si>
  <si>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</si>
  <si>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</si>
  <si>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</si>
  <si>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</si>
  <si>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</si>
  <si>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</si>
  <si>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</si>
  <si>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</si>
  <si>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</si>
  <si>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</si>
  <si>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</si>
  <si>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</si>
  <si>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</si>
  <si>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</si>
  <si>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</si>
  <si>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</si>
  <si>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</si>
  <si>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</si>
  <si>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</si>
  <si>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</si>
  <si>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</si>
  <si>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</si>
  <si>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</si>
  <si>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</si>
  <si>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</si>
  <si>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</si>
  <si>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</si>
  <si>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</si>
  <si>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</si>
  <si>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</si>
  <si>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</si>
  <si>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</si>
  <si>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</si>
  <si>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</si>
  <si>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</si>
  <si>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</si>
  <si>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</si>
  <si>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</si>
  <si>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</si>
  <si>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</si>
  <si>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</si>
  <si>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</si>
  <si>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</si>
  <si>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</si>
  <si>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</si>
  <si>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</si>
  <si>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</si>
  <si>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</si>
  <si>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</si>
  <si>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</si>
  <si>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</si>
  <si>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</si>
  <si>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</si>
  <si>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</si>
  <si>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</si>
  <si>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</si>
  <si>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</si>
  <si>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</si>
  <si>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</si>
  <si>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</si>
  <si>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</si>
  <si>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</si>
  <si>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</si>
  <si>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</si>
  <si>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</si>
  <si>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</si>
  <si>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</si>
  <si>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</si>
  <si>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</si>
  <si>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</si>
  <si>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</si>
  <si>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</si>
  <si>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</si>
  <si>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</si>
  <si>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</si>
  <si>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</si>
  <si>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</si>
  <si>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</si>
  <si>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</si>
  <si>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</si>
  <si>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</si>
  <si>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</si>
  <si>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</si>
  <si>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</si>
  <si>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</si>
  <si>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</si>
  <si>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</si>
  <si>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</si>
  <si>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</si>
  <si>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</si>
  <si>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</si>
  <si>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</si>
  <si>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</si>
  <si>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</si>
  <si>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</si>
  <si>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</si>
  <si>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</si>
  <si>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</si>
  <si>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</si>
  <si>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</si>
  <si>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</si>
  <si>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</si>
  <si>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</si>
  <si>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</si>
  <si>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</si>
  <si>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</si>
  <si>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</si>
  <si>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</si>
  <si>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</si>
  <si>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</si>
  <si>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</si>
  <si>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</si>
  <si>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</si>
  <si>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</si>
  <si>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</si>
  <si>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</si>
  <si>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</si>
  <si>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</si>
  <si>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</si>
  <si>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</si>
  <si>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</si>
  <si>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</si>
  <si>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</si>
  <si>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</si>
  <si>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</si>
  <si>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</si>
  <si>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</si>
  <si>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</si>
  <si>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</si>
  <si>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</si>
  <si>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</si>
  <si>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</si>
  <si>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</si>
  <si>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</si>
  <si>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</si>
  <si>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</si>
  <si>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</si>
  <si>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</si>
  <si>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</si>
  <si>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</si>
  <si>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</si>
  <si>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</si>
  <si>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</si>
  <si>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</si>
  <si>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</si>
  <si>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</si>
  <si>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</si>
  <si>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</si>
  <si>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</si>
  <si>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</si>
  <si>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</si>
  <si>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</si>
  <si>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</si>
  <si>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</si>
  <si>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</si>
  <si>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</si>
  <si>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</si>
  <si>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</si>
  <si>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</si>
  <si>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</si>
  <si>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</si>
  <si>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</si>
  <si>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</si>
  <si>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</si>
  <si>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</si>
  <si>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</si>
  <si>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</si>
  <si>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</si>
  <si>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</si>
  <si>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</si>
  <si>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</si>
  <si>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</si>
  <si>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</si>
  <si>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</si>
  <si>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</si>
  <si>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</si>
  <si>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</si>
  <si>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</si>
  <si>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</si>
  <si>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</si>
  <si>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</si>
  <si>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</si>
  <si>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</si>
  <si>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</si>
  <si>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</si>
  <si>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</si>
  <si>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</si>
  <si>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</si>
  <si>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</si>
  <si>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</si>
  <si>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</si>
  <si>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</si>
  <si>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</si>
  <si>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</si>
  <si>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</si>
  <si>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</si>
  <si>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</si>
  <si>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</si>
  <si>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</si>
  <si>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</si>
  <si>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</si>
  <si>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</si>
  <si>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</si>
  <si>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</si>
  <si>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</si>
  <si>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</si>
  <si>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</si>
  <si>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</si>
  <si>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</si>
  <si>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</si>
  <si>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</si>
  <si>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</si>
  <si>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</si>
  <si>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</si>
  <si>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</si>
  <si>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</si>
  <si>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</si>
  <si>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</si>
  <si>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</si>
  <si>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</si>
  <si>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</si>
  <si>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</si>
  <si>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</si>
  <si>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</si>
  <si>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</si>
  <si>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</si>
  <si>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</si>
  <si>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</si>
  <si>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</si>
  <si>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</si>
  <si>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</si>
  <si>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</si>
  <si>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</si>
  <si>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</si>
  <si>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</si>
  <si>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</si>
  <si>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</si>
  <si>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</si>
  <si>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</si>
  <si>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</si>
  <si>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</si>
  <si>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</si>
  <si>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</si>
  <si>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</si>
  <si>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</si>
  <si>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</si>
  <si>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</si>
  <si>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</si>
  <si>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</si>
  <si>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</si>
  <si>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</si>
  <si>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</si>
  <si>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</si>
  <si>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</si>
  <si>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</si>
  <si>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</si>
  <si>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</si>
  <si>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</si>
  <si>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</si>
  <si>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</si>
  <si>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</si>
  <si>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</si>
  <si>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</si>
  <si>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</si>
  <si>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</si>
  <si>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</si>
  <si>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</si>
  <si>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</si>
  <si>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</si>
  <si>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</si>
  <si>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</si>
  <si>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</si>
  <si>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</si>
  <si>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</si>
  <si>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</si>
  <si>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</si>
  <si>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</si>
  <si>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</si>
  <si>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</si>
  <si>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</si>
  <si>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</si>
  <si>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</si>
  <si>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</si>
  <si>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</si>
  <si>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</si>
  <si>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</si>
  <si>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</si>
  <si>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</si>
  <si>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</si>
  <si>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</si>
  <si>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</si>
  <si>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</si>
  <si>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</si>
  <si>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</si>
  <si>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</si>
  <si>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</si>
  <si>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</si>
  <si>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</si>
  <si>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</si>
  <si>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</si>
  <si>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</si>
  <si>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</si>
  <si>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</si>
  <si>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</si>
  <si>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</si>
  <si>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</si>
  <si>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</si>
  <si>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</si>
  <si>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</si>
  <si>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</si>
  <si>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</si>
  <si>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</si>
  <si>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</si>
  <si>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</si>
  <si>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</si>
  <si>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</si>
  <si>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</si>
  <si>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</si>
  <si>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</si>
  <si>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</si>
  <si>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</si>
  <si>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</si>
  <si>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</si>
  <si>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</si>
  <si>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</si>
  <si>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</si>
  <si>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</si>
  <si>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</si>
  <si>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</si>
  <si>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</si>
  <si>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</si>
  <si>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</si>
  <si>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</si>
  <si>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</si>
  <si>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</si>
  <si>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</si>
  <si>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</si>
  <si>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</si>
  <si>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</si>
  <si>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</si>
  <si>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</si>
  <si>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</si>
  <si>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</si>
  <si>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</si>
  <si>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</si>
  <si>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</si>
  <si>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</si>
  <si>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</si>
  <si>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</si>
  <si>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</si>
  <si>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</si>
  <si>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</si>
  <si>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</si>
  <si>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</si>
  <si>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</si>
  <si>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</si>
  <si>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</si>
  <si>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</si>
  <si>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</si>
  <si>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</si>
  <si>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</si>
  <si>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</si>
  <si>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</si>
  <si>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</si>
  <si>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</si>
  <si>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</si>
  <si>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</si>
  <si>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</si>
  <si>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</si>
  <si>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</si>
  <si>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</si>
  <si>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</si>
  <si>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</si>
  <si>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</si>
  <si>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</si>
  <si>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</si>
  <si>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</si>
  <si>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</si>
  <si>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</si>
  <si>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</si>
  <si>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</si>
  <si>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</si>
  <si>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</si>
  <si>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</si>
  <si>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</si>
  <si>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</si>
  <si>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</si>
  <si>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</si>
  <si>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</si>
  <si>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</si>
  <si>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</si>
  <si>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</si>
  <si>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</si>
  <si>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</si>
  <si>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</si>
  <si>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</si>
  <si>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</si>
  <si>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</si>
  <si>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</si>
  <si>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</si>
  <si>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</si>
  <si>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</si>
  <si>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</si>
  <si>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</si>
  <si>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</si>
  <si>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</si>
  <si>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</si>
  <si>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</si>
  <si>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</si>
  <si>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</si>
  <si>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</si>
  <si>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</si>
  <si>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</si>
  <si>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</si>
  <si>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</si>
  <si>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</si>
  <si>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</si>
  <si>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</si>
  <si>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</si>
  <si>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</si>
  <si>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</si>
  <si>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</si>
  <si>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</si>
  <si>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</si>
  <si>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</si>
  <si>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</si>
  <si>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</si>
  <si>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</si>
  <si>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</si>
  <si>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</si>
  <si>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</si>
  <si>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</si>
  <si>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</si>
  <si>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</si>
  <si>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</si>
  <si>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</si>
  <si>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</si>
  <si>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</si>
  <si>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</si>
  <si>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</si>
  <si>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</si>
  <si>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</si>
  <si>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</si>
  <si>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</si>
  <si>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</si>
  <si>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</si>
  <si>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</si>
  <si>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</si>
  <si>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</si>
  <si>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</si>
  <si>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</si>
  <si>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</si>
  <si>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</si>
  <si>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</si>
  <si>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</si>
  <si>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</si>
  <si>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</si>
  <si>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</si>
  <si>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</si>
  <si>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</si>
  <si>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</si>
  <si>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</si>
  <si>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</si>
  <si>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</si>
  <si>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</si>
  <si>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</si>
  <si>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</si>
  <si>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</si>
  <si>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</si>
  <si>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</si>
  <si>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</si>
  <si>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</si>
  <si>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</si>
  <si>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</si>
  <si>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</si>
  <si>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</si>
  <si>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</si>
  <si>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</si>
  <si>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</si>
  <si>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</si>
  <si>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</si>
  <si>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</si>
  <si>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</si>
  <si>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</si>
  <si>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</si>
  <si>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</si>
  <si>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</si>
  <si>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</si>
  <si>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</si>
  <si>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</si>
  <si>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</si>
  <si>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</si>
  <si>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</si>
  <si>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</si>
  <si>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</si>
  <si>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</si>
  <si>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</si>
  <si>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</si>
  <si>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</si>
  <si>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</si>
  <si>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</si>
  <si>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</si>
  <si>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</si>
  <si>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</si>
  <si>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</si>
  <si>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</si>
  <si>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</si>
  <si>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</si>
  <si>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</si>
  <si>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</si>
  <si>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</si>
  <si>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</si>
  <si>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</si>
  <si>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</si>
  <si>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</si>
  <si>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</si>
  <si>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</si>
  <si>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</si>
  <si>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</si>
  <si>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</si>
  <si>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</si>
  <si>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</si>
  <si>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</si>
  <si>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</si>
  <si>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</si>
  <si>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</si>
  <si>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</si>
  <si>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</si>
  <si>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</si>
  <si>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</si>
  <si>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</si>
  <si>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</si>
  <si>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</si>
  <si>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</si>
  <si>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</si>
  <si>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</si>
  <si>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</si>
  <si>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</si>
  <si>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</si>
  <si>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</si>
  <si>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</si>
  <si>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</si>
  <si>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</si>
  <si>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</si>
  <si>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</si>
  <si>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</si>
  <si>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</si>
  <si>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</si>
  <si>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</si>
  <si>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</si>
  <si>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</si>
  <si>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</si>
  <si>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</si>
  <si>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</si>
  <si>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</si>
  <si>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</si>
  <si>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</si>
  <si>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</si>
  <si>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</si>
  <si>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</si>
  <si>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</si>
  <si>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</si>
  <si>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</si>
  <si>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</si>
  <si>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</si>
  <si>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</si>
  <si>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</si>
  <si>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</si>
  <si>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</si>
  <si>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</si>
  <si>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</si>
  <si>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</si>
  <si>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</si>
  <si>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</si>
  <si>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</si>
  <si>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</si>
  <si>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</si>
  <si>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</si>
  <si>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</si>
  <si>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</si>
  <si>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</si>
  <si>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</si>
  <si>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</si>
  <si>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</si>
  <si>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</si>
  <si>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</si>
  <si>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</si>
  <si>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</si>
  <si>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</si>
  <si>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</si>
  <si>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</si>
  <si>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</si>
  <si>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</si>
  <si>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</si>
  <si>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</si>
  <si>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</si>
  <si>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</si>
  <si>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</si>
  <si>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</si>
  <si>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</si>
  <si>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</si>
  <si>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</si>
  <si>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</si>
  <si>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</si>
  <si>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</si>
  <si>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</si>
  <si>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</si>
  <si>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</si>
  <si>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</si>
  <si>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</si>
  <si>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</si>
  <si>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</si>
  <si>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</si>
  <si>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</si>
  <si>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</si>
  <si>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</si>
  <si>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</si>
  <si>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</si>
  <si>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</si>
  <si>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</si>
  <si>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</si>
  <si>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</si>
  <si>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</si>
  <si>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</si>
  <si>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</si>
  <si>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</si>
  <si>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</si>
  <si>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</si>
  <si>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</si>
  <si>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</si>
  <si>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</si>
  <si>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</si>
  <si>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</si>
  <si>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</si>
  <si>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</si>
  <si>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</si>
  <si>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</si>
  <si>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</si>
  <si>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</si>
  <si>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</si>
  <si>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</si>
  <si>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</si>
  <si>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</si>
  <si>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</si>
  <si>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</si>
  <si>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</si>
  <si>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</si>
  <si>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</si>
  <si>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</si>
  <si>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</si>
  <si>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</si>
  <si>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</si>
  <si>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</si>
  <si>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</si>
  <si>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</si>
  <si>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</si>
  <si>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</si>
  <si>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</si>
  <si>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</si>
  <si>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</si>
  <si>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</si>
  <si>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</si>
  <si>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</si>
  <si>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</si>
  <si>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</si>
  <si>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</si>
  <si>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</si>
  <si>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</si>
  <si>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</si>
  <si>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</si>
  <si>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</si>
  <si>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</si>
  <si>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</si>
  <si>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</si>
  <si>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</si>
  <si>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</si>
  <si>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</si>
  <si>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</si>
  <si>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</si>
  <si>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</si>
  <si>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</si>
  <si>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</si>
  <si>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</si>
  <si>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</si>
  <si>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</si>
  <si>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</si>
  <si>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</si>
  <si>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</si>
  <si>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</si>
  <si>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</si>
  <si>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</si>
  <si>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</si>
  <si>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</si>
  <si>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</si>
  <si>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</si>
  <si>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</si>
  <si>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</si>
  <si>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</si>
  <si>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</si>
  <si>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</si>
  <si>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</si>
  <si>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</si>
  <si>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</si>
  <si>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</si>
  <si>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</si>
  <si>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</si>
  <si>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</si>
  <si>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</si>
  <si>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</si>
  <si>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</si>
  <si>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</si>
  <si>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</si>
  <si>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</si>
  <si>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</si>
  <si>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</si>
  <si>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</si>
  <si>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</si>
  <si>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</si>
  <si>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</si>
  <si>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</si>
  <si>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</si>
  <si>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</si>
  <si>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</si>
  <si>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</si>
  <si>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</si>
  <si>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</si>
  <si>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</si>
  <si>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</si>
  <si>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</si>
  <si>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</si>
  <si>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</si>
  <si>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</si>
  <si>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</si>
  <si>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</si>
  <si>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</si>
  <si>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</si>
  <si>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</si>
  <si>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</si>
  <si>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</si>
  <si>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</si>
  <si>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</si>
  <si>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</si>
  <si>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</si>
  <si>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</si>
  <si>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</si>
  <si>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</si>
  <si>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</si>
  <si>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</si>
  <si>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</si>
  <si>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</si>
  <si>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</si>
  <si>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</si>
  <si>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</si>
  <si>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</si>
  <si>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</si>
  <si>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</si>
  <si>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</si>
  <si>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</si>
  <si>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</si>
  <si>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</si>
  <si>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</si>
  <si>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</si>
  <si>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</si>
  <si>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</si>
  <si>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</si>
  <si>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</si>
  <si>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</si>
  <si>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</si>
  <si>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</si>
  <si>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</si>
  <si>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</si>
  <si>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</si>
  <si>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</si>
  <si>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</si>
  <si>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</si>
  <si>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</si>
  <si>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</si>
  <si>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</si>
  <si>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</si>
  <si>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</si>
  <si>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</si>
  <si>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</si>
  <si>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</si>
  <si>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</si>
  <si>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</si>
  <si>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</si>
  <si>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</si>
  <si>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</si>
  <si>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</si>
  <si>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</si>
  <si>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</si>
  <si>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</si>
  <si>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</si>
  <si>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</si>
  <si>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</si>
  <si>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</si>
  <si>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</si>
  <si>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</si>
  <si>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</si>
  <si>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</si>
  <si>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</si>
  <si>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</si>
  <si>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</si>
  <si>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</si>
  <si>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</si>
  <si>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</si>
  <si>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</si>
  <si>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</si>
  <si>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</si>
  <si>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</si>
  <si>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</si>
  <si>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</si>
  <si>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</si>
  <si>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</si>
  <si>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</si>
  <si>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</si>
  <si>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</si>
  <si>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</si>
  <si>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</si>
  <si>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</si>
  <si>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</si>
  <si>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</si>
  <si>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</si>
  <si>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</si>
  <si>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</si>
  <si>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</si>
  <si>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</si>
  <si>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</si>
  <si>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</si>
  <si>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</si>
  <si>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</si>
  <si>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</si>
  <si>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</si>
  <si>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</si>
  <si>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</si>
  <si>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</si>
  <si>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</si>
  <si>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</si>
  <si>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</si>
  <si>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</si>
  <si>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</si>
  <si>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</si>
  <si>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</si>
  <si>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</si>
  <si>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</si>
  <si>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</si>
  <si>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</si>
  <si>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</si>
  <si>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</si>
  <si>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</si>
  <si>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</si>
  <si>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</si>
  <si>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</si>
  <si>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</si>
  <si>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</si>
  <si>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</si>
  <si>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</si>
  <si>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</si>
  <si>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</si>
  <si>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</si>
  <si>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</si>
  <si>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</si>
  <si>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</si>
  <si>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</si>
  <si>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</si>
  <si>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</si>
  <si>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</si>
  <si>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</si>
  <si>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</si>
  <si>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</si>
  <si>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</si>
  <si>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</si>
  <si>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</si>
  <si>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</si>
  <si>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</si>
  <si>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</si>
  <si>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</si>
  <si>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</si>
  <si>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</si>
  <si>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</si>
  <si>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</si>
  <si>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</si>
  <si>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</si>
  <si>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</si>
  <si>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</si>
  <si>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</si>
  <si>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</si>
  <si>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</si>
  <si>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</si>
  <si>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</si>
  <si>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</si>
  <si>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</si>
  <si>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</si>
  <si>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</si>
  <si>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</si>
  <si>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</si>
  <si>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</si>
  <si>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</si>
  <si>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</si>
  <si>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</si>
  <si>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</si>
  <si>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</si>
  <si>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</si>
  <si>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</si>
  <si>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</si>
  <si>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</si>
  <si>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</si>
  <si>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</si>
  <si>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</si>
  <si>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</si>
  <si>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</si>
  <si>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</si>
  <si>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</si>
  <si>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</si>
  <si>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</si>
  <si>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</si>
  <si>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</si>
  <si>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</si>
  <si>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</si>
  <si>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</si>
  <si>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</si>
  <si>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</si>
  <si>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</si>
  <si>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</si>
  <si>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</si>
  <si>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</si>
  <si>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</si>
  <si>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</si>
  <si>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</si>
  <si>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</si>
  <si>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</si>
  <si>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</si>
  <si>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</si>
  <si>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</si>
  <si>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</si>
  <si>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</si>
  <si>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</si>
  <si>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</si>
  <si>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</si>
  <si>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</si>
  <si>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</si>
  <si>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</si>
  <si>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</si>
  <si>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</si>
  <si>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</si>
  <si>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</si>
  <si>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</si>
  <si>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</si>
  <si>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</si>
  <si>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</si>
  <si>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</si>
  <si>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</si>
  <si>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</si>
  <si>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</si>
  <si>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</si>
  <si>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</si>
  <si>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</si>
  <si>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</si>
  <si>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</si>
  <si>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</si>
  <si>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</si>
  <si>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</si>
  <si>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</si>
  <si>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</si>
  <si>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</si>
  <si>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</si>
  <si>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</si>
  <si>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</si>
  <si>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</si>
  <si>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</si>
  <si>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</si>
  <si>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</si>
  <si>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</si>
  <si>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</si>
  <si>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</si>
  <si>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</si>
  <si>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</si>
  <si>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</si>
  <si>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</si>
  <si>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</si>
  <si>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</si>
  <si>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</si>
  <si>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</si>
  <si>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</si>
  <si>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</si>
  <si>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</si>
  <si>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</si>
  <si>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</si>
  <si>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</si>
  <si>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</si>
  <si>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</si>
  <si>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</si>
  <si>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</si>
  <si>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</si>
  <si>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</si>
  <si>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</si>
  <si>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</si>
  <si>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</si>
  <si>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</si>
  <si>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</si>
  <si>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</si>
  <si>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</si>
  <si>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</si>
  <si>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</si>
  <si>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</si>
  <si>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</si>
  <si>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</si>
  <si>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</si>
  <si>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</si>
  <si>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</si>
  <si>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</si>
  <si>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</si>
  <si>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</si>
  <si>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</si>
  <si>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</si>
  <si>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</si>
  <si>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</si>
  <si>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</si>
  <si>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</si>
  <si>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</si>
  <si>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</si>
  <si>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</si>
  <si>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</si>
  <si>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</si>
  <si>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</si>
  <si>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</si>
  <si>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</si>
  <si>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</si>
  <si>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</si>
  <si>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</si>
  <si>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</si>
  <si>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</si>
  <si>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</si>
  <si>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</si>
  <si>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</si>
  <si>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</si>
  <si>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</si>
  <si>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</si>
  <si>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</si>
  <si>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</si>
  <si>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</si>
  <si>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</si>
  <si>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</si>
  <si>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</si>
  <si>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</si>
  <si>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</si>
  <si>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</si>
  <si>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</si>
  <si>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</si>
  <si>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</si>
  <si>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</si>
  <si>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</si>
  <si>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</si>
  <si>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</si>
  <si>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</si>
  <si>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</si>
  <si>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</si>
  <si>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</si>
  <si>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</si>
  <si>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</si>
  <si>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</si>
  <si>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</si>
  <si>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</si>
  <si>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</si>
  <si>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</si>
  <si>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</si>
  <si>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</si>
  <si>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</si>
  <si>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</si>
  <si>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</si>
  <si>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</si>
  <si>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</si>
  <si>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</si>
  <si>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</si>
  <si>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</si>
  <si>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</si>
  <si>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</si>
  <si>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</si>
  <si>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</si>
  <si>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</si>
  <si>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</si>
  <si>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</si>
  <si>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</si>
  <si>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</si>
  <si>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</si>
  <si>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</si>
  <si>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</si>
  <si>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</si>
  <si>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</si>
  <si>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</si>
  <si>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</si>
  <si>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</si>
  <si>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</si>
  <si>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</si>
  <si>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</si>
  <si>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</si>
  <si>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</si>
  <si>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</si>
  <si>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</si>
  <si>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</si>
  <si>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</si>
  <si>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</si>
  <si>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</si>
  <si>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</si>
  <si>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</si>
  <si>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</si>
  <si>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</si>
  <si>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</si>
  <si>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</si>
  <si>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</si>
  <si>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</si>
  <si>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</si>
  <si>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</si>
  <si>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</si>
  <si>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</si>
  <si>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</si>
  <si>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</si>
  <si>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</si>
  <si>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</si>
  <si>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</si>
  <si>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</si>
  <si>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</si>
  <si>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</si>
  <si>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</si>
  <si>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</si>
  <si>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</si>
  <si>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</si>
  <si>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</si>
  <si>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</si>
  <si>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</si>
  <si>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</si>
  <si>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</si>
  <si>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</si>
  <si>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</si>
  <si>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</si>
  <si>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</si>
  <si>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</si>
  <si>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</si>
  <si>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</si>
  <si>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</si>
  <si>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</si>
  <si>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</si>
  <si>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</si>
  <si>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</si>
  <si>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</si>
  <si>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</si>
  <si>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</si>
  <si>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</si>
  <si>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</si>
  <si>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</si>
  <si>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</si>
  <si>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</si>
  <si>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</si>
  <si>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</si>
  <si>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</si>
  <si>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</si>
  <si>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</si>
  <si>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</si>
  <si>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</si>
  <si>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</si>
  <si>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</si>
  <si>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</si>
  <si>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</si>
  <si>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</si>
  <si>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</si>
  <si>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</si>
  <si>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</si>
  <si>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</si>
  <si>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</si>
  <si>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</si>
  <si>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</si>
  <si>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</si>
  <si>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</si>
  <si>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</si>
  <si>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</si>
  <si>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</si>
  <si>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</si>
  <si>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</si>
  <si>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</si>
  <si>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</si>
  <si>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</si>
  <si>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</si>
  <si>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</si>
  <si>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</si>
  <si>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</si>
  <si>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</si>
  <si>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</si>
  <si>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</si>
  <si>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</si>
  <si>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</si>
  <si>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</si>
  <si>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</si>
  <si>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</si>
  <si>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</si>
  <si>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</si>
  <si>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</si>
  <si>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</si>
  <si>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</si>
  <si>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</si>
  <si>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</si>
  <si>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</si>
  <si>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</si>
  <si>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</si>
  <si>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</si>
  <si>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</si>
  <si>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</si>
  <si>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</si>
  <si>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</si>
  <si>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</si>
  <si>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</si>
  <si>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</si>
  <si>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</si>
  <si>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</si>
  <si>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</si>
  <si>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</si>
  <si>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</si>
  <si>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</si>
  <si>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</si>
  <si>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</si>
  <si>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</si>
  <si>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</si>
  <si>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</si>
  <si>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</si>
  <si>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</si>
  <si>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</si>
  <si>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</si>
  <si>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</si>
  <si>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</si>
  <si>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</si>
  <si>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</si>
  <si>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</si>
  <si>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</si>
  <si>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</si>
  <si>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</si>
  <si>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</si>
  <si>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</si>
  <si>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</si>
  <si>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</si>
  <si>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</si>
  <si>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</si>
  <si>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</si>
  <si>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</si>
  <si>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</si>
  <si>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</si>
  <si>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</si>
  <si>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</si>
  <si>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</si>
  <si>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</si>
  <si>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</si>
  <si>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</si>
  <si>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</si>
  <si>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</si>
  <si>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</si>
  <si>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</si>
  <si>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</si>
  <si>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</si>
  <si>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</si>
  <si>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</si>
  <si>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</si>
  <si>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</si>
  <si>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</si>
  <si>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</si>
  <si>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</si>
  <si>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</si>
  <si>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</si>
  <si>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</si>
  <si>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</si>
  <si>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</si>
  <si>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</si>
  <si>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</si>
  <si>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</si>
  <si>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</si>
  <si>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</si>
  <si>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</si>
  <si>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</si>
  <si>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</si>
  <si>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</si>
  <si>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</si>
  <si>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</si>
  <si>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</si>
  <si>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</si>
  <si>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</si>
  <si>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</si>
  <si>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</si>
  <si>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</si>
  <si>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</si>
  <si>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</si>
  <si>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</si>
  <si>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</si>
  <si>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</si>
  <si>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</si>
  <si>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</si>
  <si>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</si>
  <si>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</si>
  <si>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</si>
  <si>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</si>
  <si>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</si>
  <si>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</si>
  <si>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</si>
  <si>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</si>
  <si>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</si>
  <si>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</si>
  <si>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</si>
  <si>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</si>
  <si>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</si>
  <si>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</si>
  <si>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</si>
  <si>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</si>
  <si>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</si>
  <si>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</si>
  <si>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</si>
  <si>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</si>
  <si>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</si>
  <si>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</si>
  <si>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</si>
  <si>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</si>
  <si>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</si>
  <si>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</si>
  <si>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</si>
  <si>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</si>
  <si>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</si>
  <si>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</si>
  <si>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</si>
  <si>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</si>
  <si>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</si>
  <si>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</si>
  <si>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</si>
  <si>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</si>
  <si>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</si>
  <si>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</si>
  <si>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</si>
  <si>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</si>
  <si>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</si>
  <si>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</si>
  <si>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</si>
  <si>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</si>
  <si>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</si>
  <si>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</si>
  <si>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</si>
  <si>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</si>
  <si>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</si>
  <si>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</si>
  <si>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</si>
  <si>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</si>
  <si>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</si>
  <si>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</si>
  <si>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</si>
  <si>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</si>
  <si>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</si>
  <si>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</si>
  <si>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</si>
  <si>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</si>
  <si>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</si>
  <si>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</si>
  <si>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</si>
  <si>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</si>
  <si>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</si>
  <si>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</si>
  <si>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</si>
  <si>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</si>
  <si>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</si>
  <si>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</si>
  <si>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</si>
  <si>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</si>
  <si>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</si>
  <si>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</si>
  <si>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</si>
  <si>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</si>
  <si>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</si>
  <si>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</si>
  <si>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</si>
  <si>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</si>
  <si>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</si>
  <si>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</si>
  <si>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</si>
  <si>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</si>
  <si>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</si>
  <si>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</si>
  <si>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</si>
  <si>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</si>
  <si>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</si>
  <si>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</si>
  <si>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</si>
  <si>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</si>
  <si>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</si>
  <si>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</si>
  <si>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</si>
  <si>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</si>
  <si>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</si>
  <si>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</si>
  <si>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</si>
  <si>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</si>
  <si>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</si>
  <si>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</si>
  <si>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</si>
  <si>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</si>
  <si>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</si>
  <si>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</si>
  <si>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</si>
  <si>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</si>
  <si>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</si>
  <si>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</si>
  <si>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</si>
  <si>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</si>
  <si>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</si>
  <si>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</si>
  <si>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</si>
  <si>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</si>
  <si>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</si>
  <si>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</si>
  <si>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</si>
  <si>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</si>
  <si>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</si>
  <si>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</si>
  <si>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</si>
  <si>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</si>
  <si>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</si>
  <si>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</si>
  <si>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</si>
  <si>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</si>
  <si>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</si>
  <si>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</si>
  <si>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</si>
  <si>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</si>
  <si>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</si>
  <si>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</si>
  <si>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</si>
  <si>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</si>
  <si>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</si>
  <si>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</si>
  <si>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</si>
  <si>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</si>
  <si>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</si>
  <si>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</si>
  <si>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</si>
  <si>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</si>
  <si>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</si>
  <si>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</si>
  <si>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</si>
  <si>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</si>
  <si>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</si>
  <si>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</si>
  <si>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</si>
  <si>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</si>
  <si>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</si>
  <si>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</si>
  <si>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</si>
  <si>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</si>
  <si>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</si>
  <si>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</si>
  <si>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</si>
  <si>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</si>
  <si>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</si>
  <si>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</si>
  <si>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</si>
  <si>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</si>
  <si>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</si>
  <si>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</si>
  <si>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</si>
  <si>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</si>
  <si>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</si>
  <si>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</si>
  <si>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</si>
  <si>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</si>
  <si>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</si>
  <si>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</si>
  <si>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</si>
  <si>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</si>
  <si>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</si>
  <si>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</si>
  <si>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</si>
  <si>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</si>
  <si>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</si>
  <si>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</si>
  <si>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</si>
  <si>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</si>
  <si>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</si>
  <si>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</si>
  <si>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</si>
  <si>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</si>
  <si>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</si>
  <si>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</si>
  <si>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</si>
  <si>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</si>
  <si>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</si>
  <si>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</si>
  <si>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</si>
  <si>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</si>
  <si>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</si>
  <si>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</si>
  <si>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</si>
  <si>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</si>
  <si>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</si>
  <si>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</si>
  <si>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</si>
  <si>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</si>
  <si>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</si>
  <si>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</si>
  <si>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</si>
  <si>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</si>
  <si>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</si>
  <si>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</si>
  <si>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</si>
  <si>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</si>
  <si>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</si>
  <si>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</si>
  <si>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</si>
  <si>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</si>
  <si>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</si>
  <si>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</si>
  <si>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</si>
  <si>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</si>
  <si>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</si>
  <si>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</si>
  <si>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</si>
  <si>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</si>
  <si>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</si>
  <si>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</si>
  <si>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</si>
  <si>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</si>
  <si>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</si>
  <si>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</si>
  <si>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</si>
  <si>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</si>
  <si>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</si>
  <si>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</si>
  <si>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</si>
  <si>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</si>
  <si>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</si>
  <si>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</si>
  <si>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</si>
  <si>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</si>
  <si>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</si>
  <si>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</si>
  <si>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</si>
  <si>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</si>
  <si>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</si>
  <si>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</si>
  <si>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</si>
  <si>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</si>
  <si>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</si>
  <si>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</si>
  <si>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</si>
  <si>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</si>
  <si>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</si>
  <si>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</si>
  <si>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</si>
  <si>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</si>
  <si>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</si>
  <si>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</si>
  <si>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</si>
  <si>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</si>
  <si>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</si>
  <si>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</si>
  <si>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</si>
  <si>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</si>
  <si>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</si>
  <si>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</si>
  <si>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</si>
  <si>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</si>
  <si>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</si>
  <si>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</si>
  <si>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</si>
  <si>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</si>
  <si>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</si>
  <si>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</si>
  <si>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</si>
  <si>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</si>
  <si>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</si>
  <si>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</si>
  <si>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</si>
  <si>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</si>
  <si>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</si>
  <si>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</si>
  <si>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</si>
  <si>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</si>
  <si>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</si>
  <si>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</si>
  <si>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</si>
  <si>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</si>
  <si>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</si>
  <si>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</si>
  <si>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</si>
  <si>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</si>
  <si>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</si>
  <si>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</si>
  <si>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</si>
  <si>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</si>
  <si>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</si>
  <si>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</si>
  <si>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</si>
  <si>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</si>
  <si>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</si>
  <si>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</si>
  <si>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</si>
  <si>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</si>
  <si>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</si>
  <si>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</si>
  <si>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</si>
  <si>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</si>
  <si>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</si>
  <si>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</si>
  <si>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</si>
  <si>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</si>
  <si>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</si>
  <si>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</si>
  <si>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</si>
  <si>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</si>
  <si>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</si>
  <si>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</si>
  <si>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</si>
  <si>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</si>
  <si>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</si>
  <si>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</si>
  <si>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</si>
  <si>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</si>
  <si>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</si>
  <si>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</si>
  <si>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</si>
  <si>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</si>
  <si>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</si>
  <si>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</si>
  <si>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</si>
  <si>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</si>
  <si>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</si>
  <si>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</si>
  <si>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</si>
  <si>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</si>
  <si>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</si>
  <si>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</si>
  <si>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</si>
  <si>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</si>
  <si>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</si>
  <si>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</si>
  <si>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</si>
  <si>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</si>
  <si>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</si>
  <si>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</si>
  <si>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</si>
  <si>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</si>
  <si>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</si>
  <si>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</si>
  <si>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</si>
  <si>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</si>
  <si>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</si>
  <si>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</si>
  <si>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</si>
  <si>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</si>
  <si>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</si>
  <si>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</si>
  <si>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</si>
  <si>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</si>
  <si>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</si>
  <si>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</si>
  <si>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</si>
  <si>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</si>
  <si>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</si>
  <si>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</si>
  <si>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</si>
  <si>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</si>
  <si>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</si>
  <si>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</si>
  <si>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</si>
  <si>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</si>
  <si>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</si>
  <si>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</si>
  <si>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</si>
  <si>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</si>
  <si>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</si>
  <si>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</si>
  <si>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</si>
  <si>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</si>
  <si>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</si>
  <si>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</si>
  <si>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</si>
  <si>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</si>
  <si>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</si>
  <si>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</si>
  <si>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</si>
  <si>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</si>
  <si>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</si>
  <si>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</si>
  <si>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</si>
  <si>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</si>
  <si>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</si>
  <si>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</si>
  <si>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</si>
  <si>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</si>
  <si>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</si>
  <si>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</si>
  <si>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</si>
  <si>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</si>
  <si>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</si>
  <si>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</si>
  <si>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</si>
  <si>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</si>
  <si>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</si>
  <si>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</si>
  <si>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</si>
  <si>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</si>
  <si>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</si>
  <si>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</si>
  <si>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</si>
  <si>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</si>
  <si>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</si>
  <si>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</si>
  <si>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</si>
  <si>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</si>
  <si>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</si>
  <si>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</si>
  <si>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</si>
  <si>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</si>
  <si>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</si>
  <si>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</si>
  <si>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</si>
  <si>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</si>
  <si>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</si>
  <si>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</si>
  <si>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</si>
  <si>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</si>
  <si>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</si>
  <si>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</si>
  <si>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</si>
  <si>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</si>
  <si>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</si>
  <si>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</si>
  <si>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</si>
  <si>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</si>
  <si>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</si>
  <si>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</si>
  <si>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</si>
  <si>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</si>
  <si>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</si>
  <si>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</si>
  <si>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</si>
  <si>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</si>
  <si>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</si>
  <si>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</si>
  <si>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</si>
  <si>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</si>
  <si>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</si>
  <si>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</si>
  <si>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</si>
  <si>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</si>
  <si>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</si>
  <si>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</si>
  <si>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</si>
  <si>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</si>
  <si>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</si>
  <si>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</si>
  <si>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</si>
  <si>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</si>
  <si>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</si>
  <si>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</si>
  <si>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</si>
  <si>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</si>
  <si>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</si>
  <si>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</si>
  <si>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</si>
  <si>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</si>
  <si>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</si>
  <si>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</si>
  <si>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</si>
  <si>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</si>
  <si>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</si>
  <si>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</si>
  <si>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</si>
  <si>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</si>
  <si>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</si>
  <si>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</si>
  <si>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</si>
  <si>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</si>
  <si>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</si>
  <si>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</si>
  <si>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</si>
  <si>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</si>
  <si>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</si>
  <si>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</si>
  <si>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</si>
  <si>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</si>
  <si>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</si>
  <si>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</si>
  <si>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</si>
  <si>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</si>
  <si>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</si>
  <si>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</si>
  <si>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</si>
  <si>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</si>
  <si>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</si>
  <si>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</si>
  <si>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</si>
  <si>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</si>
  <si>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</si>
  <si>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</si>
  <si>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</si>
  <si>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</si>
  <si>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</si>
  <si>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</si>
  <si>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</si>
  <si>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</si>
  <si>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</si>
  <si>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</si>
  <si>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</si>
  <si>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</si>
  <si>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</si>
  <si>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</si>
  <si>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</si>
  <si>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</si>
  <si>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</si>
  <si>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</si>
  <si>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</si>
  <si>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</si>
  <si>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</si>
  <si>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</si>
  <si>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</si>
  <si>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</si>
  <si>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</si>
  <si>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</si>
  <si>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</si>
  <si>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</si>
  <si>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</si>
  <si>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</si>
  <si>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</si>
  <si>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</si>
  <si>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</si>
  <si>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</si>
  <si>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</si>
  <si>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</si>
  <si>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</si>
  <si>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</si>
  <si>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</si>
  <si>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</si>
  <si>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</si>
  <si>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</si>
  <si>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</si>
  <si>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</si>
  <si>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</si>
  <si>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</si>
  <si>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</si>
  <si>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</si>
  <si>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</si>
  <si>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</si>
  <si>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</si>
  <si>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</si>
  <si>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</si>
  <si>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</si>
  <si>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</si>
  <si>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</si>
  <si>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</si>
  <si>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</si>
  <si>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</si>
  <si>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</si>
  <si>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</si>
  <si>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</si>
  <si>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</si>
  <si>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</si>
  <si>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</si>
  <si>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</si>
  <si>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</si>
  <si>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</si>
  <si>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</si>
  <si>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</si>
  <si>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</si>
  <si>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</si>
  <si>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</si>
  <si>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</si>
  <si>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</si>
  <si>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</si>
  <si>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</si>
  <si>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</si>
  <si>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</si>
  <si>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</si>
  <si>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</si>
  <si>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</si>
  <si>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</si>
  <si>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</si>
  <si>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</si>
  <si>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</si>
  <si>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</si>
  <si>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</si>
  <si>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</si>
  <si>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</si>
  <si>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</si>
  <si>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</si>
  <si>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</si>
  <si>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</si>
  <si>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</si>
  <si>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</si>
  <si>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</si>
  <si>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</si>
  <si>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</si>
  <si>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</si>
  <si>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</si>
  <si>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</si>
  <si>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</si>
  <si>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</si>
  <si>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</si>
  <si>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</si>
  <si>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</si>
  <si>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</si>
  <si>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</si>
  <si>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</si>
  <si>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</si>
  <si>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</si>
  <si>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</si>
  <si>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</si>
  <si>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</si>
  <si>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</si>
  <si>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</si>
  <si>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</si>
  <si>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</si>
  <si>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</si>
  <si>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</si>
  <si>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</si>
  <si>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</si>
  <si>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</si>
  <si>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</si>
  <si>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</si>
  <si>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</si>
  <si>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</si>
  <si>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</si>
  <si>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</si>
  <si>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</si>
  <si>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</si>
  <si>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</si>
  <si>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</si>
  <si>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</si>
  <si>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</si>
  <si>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</si>
  <si>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</si>
  <si>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</si>
  <si>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</si>
  <si>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</si>
  <si>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</si>
  <si>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</si>
  <si>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</si>
  <si>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</si>
  <si>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</si>
  <si>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</si>
  <si>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</si>
  <si>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</si>
  <si>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</si>
  <si>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</si>
  <si>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</si>
  <si>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</si>
  <si>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</si>
  <si>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</si>
  <si>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</si>
  <si>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</si>
  <si>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</si>
  <si>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</si>
  <si>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</si>
  <si>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</si>
  <si>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</si>
  <si>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</si>
  <si>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</si>
  <si>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</si>
  <si>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</si>
  <si>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</si>
  <si>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</si>
  <si>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</si>
  <si>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</si>
  <si>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</si>
  <si>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</si>
  <si>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</si>
  <si>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</si>
  <si>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</si>
  <si>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</si>
  <si>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</si>
  <si>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</si>
  <si>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</si>
  <si>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</si>
  <si>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</si>
  <si>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</si>
  <si>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</si>
  <si>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</si>
  <si>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</si>
  <si>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</si>
  <si>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</si>
  <si>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</si>
  <si>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</si>
  <si>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</si>
  <si>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</si>
  <si>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</si>
  <si>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</si>
  <si>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</si>
  <si>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</si>
  <si>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</si>
  <si>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</si>
  <si>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</si>
  <si>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</si>
  <si>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</si>
  <si>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</si>
  <si>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</si>
  <si>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</si>
  <si>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</si>
  <si>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</si>
  <si>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</si>
  <si>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</si>
  <si>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</si>
  <si>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</si>
  <si>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</si>
  <si>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</si>
  <si>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</si>
  <si>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</si>
  <si>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</si>
  <si>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</si>
  <si>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</si>
  <si>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</si>
  <si>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</si>
  <si>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</si>
  <si>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</si>
  <si>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</si>
  <si>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</si>
  <si>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</si>
  <si>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</si>
  <si>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</si>
  <si>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</si>
  <si>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</si>
  <si>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</si>
  <si>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</si>
  <si>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</si>
  <si>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</si>
  <si>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</si>
  <si>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</si>
  <si>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</si>
  <si>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</si>
  <si>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</si>
  <si>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</si>
  <si>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</si>
  <si>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</si>
  <si>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</si>
  <si>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</si>
  <si>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</si>
  <si>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</si>
  <si>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</si>
  <si>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</si>
  <si>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</si>
  <si>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</si>
  <si>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</si>
  <si>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</si>
  <si>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</si>
  <si>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</si>
  <si>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</si>
  <si>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</si>
  <si>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</si>
  <si>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</si>
  <si>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</si>
  <si>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</si>
  <si>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</si>
  <si>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</si>
  <si>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</si>
  <si>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</si>
  <si>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</si>
  <si>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</si>
  <si>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</si>
  <si>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</si>
  <si>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</si>
  <si>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</si>
  <si>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</si>
  <si>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</si>
  <si>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</si>
  <si>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</si>
  <si>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</si>
  <si>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</si>
  <si>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</si>
  <si>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</si>
  <si>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</si>
  <si>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</si>
  <si>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</si>
  <si>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</si>
  <si>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</si>
  <si>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</si>
  <si>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</si>
  <si>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</si>
  <si>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</si>
  <si>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</si>
  <si>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</si>
  <si>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</si>
  <si>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</si>
  <si>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</si>
  <si>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</si>
  <si>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</si>
  <si>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</si>
  <si>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</si>
  <si>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</si>
  <si>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</si>
  <si>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</si>
  <si>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</si>
  <si>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</si>
  <si>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</si>
  <si>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</si>
  <si>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</si>
  <si>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</si>
  <si>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</si>
  <si>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</si>
  <si>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</si>
  <si>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</si>
  <si>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</si>
  <si>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</si>
  <si>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</si>
  <si>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</si>
  <si>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</si>
  <si>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</si>
  <si>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</si>
  <si>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</si>
  <si>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</si>
  <si>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</si>
  <si>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</si>
  <si>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</si>
  <si>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</si>
  <si>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</si>
  <si>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</si>
  <si>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</si>
  <si>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</si>
  <si>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</si>
  <si>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</si>
  <si>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</si>
  <si>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</si>
  <si>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</si>
  <si>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</si>
  <si>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</si>
  <si>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</si>
  <si>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</si>
  <si>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</si>
  <si>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</si>
  <si>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</si>
  <si>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</si>
  <si>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</si>
  <si>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</si>
  <si>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</si>
  <si>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</si>
  <si>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</si>
  <si>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</si>
  <si>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</si>
  <si>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</si>
  <si>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</si>
  <si>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</si>
  <si>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</si>
  <si>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</si>
  <si>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</si>
  <si>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</si>
  <si>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</si>
  <si>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</si>
  <si>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</si>
  <si>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</si>
  <si>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</si>
  <si>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</si>
  <si>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</si>
  <si>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</si>
  <si>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</si>
  <si>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</si>
  <si>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</si>
  <si>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</si>
  <si>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</si>
  <si>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</si>
  <si>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</si>
  <si>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</si>
  <si>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</si>
  <si>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</si>
  <si>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</si>
  <si>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</si>
  <si>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</si>
  <si>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</si>
  <si>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</si>
  <si>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</si>
  <si>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</si>
  <si>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</si>
  <si>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</si>
  <si>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</si>
  <si>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</si>
  <si>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</si>
  <si>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</si>
  <si>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</si>
  <si>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</si>
  <si>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</si>
  <si>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</si>
  <si>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</si>
  <si>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</si>
  <si>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</si>
  <si>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</si>
  <si>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</si>
  <si>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</si>
  <si>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</si>
  <si>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</si>
  <si>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</si>
  <si>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</si>
  <si>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</si>
  <si>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</si>
  <si>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</si>
  <si>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</si>
  <si>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</si>
  <si>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</si>
  <si>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</si>
  <si>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</si>
  <si>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</si>
  <si>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</si>
  <si>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</si>
  <si>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</si>
  <si>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</si>
  <si>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</si>
  <si>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</si>
  <si>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</si>
  <si>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</si>
  <si>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</si>
  <si>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</si>
  <si>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</si>
  <si>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</si>
  <si>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</si>
  <si>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</si>
  <si>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</si>
  <si>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</si>
  <si>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</si>
  <si>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</si>
  <si>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</si>
  <si>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</si>
  <si>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</si>
  <si>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</si>
  <si>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</si>
  <si>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</si>
  <si>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</si>
  <si>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</si>
  <si>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</si>
  <si>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</si>
  <si>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</si>
  <si>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</si>
  <si>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</si>
  <si>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</si>
  <si>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</si>
  <si>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</si>
  <si>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</si>
  <si>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</si>
  <si>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</si>
  <si>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</si>
  <si>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</si>
  <si>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</si>
  <si>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</si>
  <si>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</si>
  <si>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</si>
  <si>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</si>
  <si>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</si>
  <si>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</si>
  <si>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</si>
  <si>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</si>
  <si>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</si>
  <si>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</si>
  <si>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</si>
  <si>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</si>
  <si>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</si>
  <si>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</si>
  <si>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</si>
  <si>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</si>
  <si>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</si>
  <si>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</si>
  <si>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</si>
  <si>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</si>
  <si>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</si>
  <si>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</si>
  <si>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</si>
  <si>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</si>
  <si>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</si>
  <si>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</si>
  <si>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</si>
  <si>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</si>
  <si>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</si>
  <si>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</si>
  <si>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</si>
  <si>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</si>
  <si>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</si>
  <si>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</si>
  <si>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</si>
  <si>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</si>
  <si>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</si>
  <si>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</si>
  <si>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</si>
  <si>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</si>
  <si>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</si>
  <si>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</si>
  <si>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</si>
  <si>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</si>
  <si>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</si>
  <si>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</si>
  <si>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</si>
  <si>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</si>
  <si>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</si>
  <si>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</si>
  <si>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</si>
  <si>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</si>
  <si>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</si>
  <si>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</si>
  <si>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</si>
  <si>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</si>
  <si>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</si>
  <si>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</si>
  <si>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</si>
  <si>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</si>
  <si>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</si>
  <si>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</si>
  <si>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</si>
  <si>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</si>
  <si>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</si>
  <si>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</si>
  <si>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</si>
  <si>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</si>
  <si>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</si>
  <si>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</si>
  <si>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</si>
  <si>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</si>
  <si>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</si>
  <si>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</si>
  <si>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</si>
  <si>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</si>
  <si>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</si>
  <si>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</si>
  <si>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</si>
  <si>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</si>
  <si>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</si>
  <si>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</si>
  <si>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</si>
  <si>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</si>
  <si>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</si>
  <si>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</si>
  <si>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</si>
  <si>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</si>
  <si>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</si>
  <si>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</si>
  <si>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</si>
  <si>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</si>
  <si>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</si>
  <si>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</si>
  <si>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</si>
  <si>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</si>
  <si>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</si>
  <si>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</si>
  <si>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</si>
  <si>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</si>
  <si>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</si>
  <si>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</si>
  <si>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</si>
  <si>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</si>
  <si>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</si>
  <si>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</si>
  <si>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</si>
  <si>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</si>
  <si>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</si>
  <si>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</si>
  <si>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</si>
  <si>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</si>
  <si>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</si>
  <si>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</si>
  <si>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</si>
  <si>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</si>
  <si>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</si>
  <si>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</si>
  <si>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</si>
  <si>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</si>
  <si>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</si>
  <si>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</si>
  <si>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</si>
  <si>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</si>
  <si>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</si>
  <si>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</si>
  <si>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</si>
  <si>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</si>
  <si>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</si>
  <si>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</si>
  <si>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</si>
  <si>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</si>
  <si>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</si>
  <si>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</si>
  <si>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</si>
  <si>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</si>
  <si>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</si>
  <si>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</si>
  <si>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</si>
  <si>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</si>
  <si>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</si>
  <si>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</si>
  <si>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</si>
  <si>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</si>
  <si>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</si>
  <si>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</si>
  <si>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</si>
  <si>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</si>
  <si>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</si>
  <si>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</si>
  <si>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</si>
  <si>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</si>
  <si>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</si>
  <si>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</si>
  <si>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</si>
  <si>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</si>
  <si>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</si>
  <si>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</si>
  <si>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</si>
  <si>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</si>
  <si>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</si>
  <si>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</si>
  <si>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</si>
  <si>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</si>
  <si>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</si>
  <si>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</si>
  <si>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</si>
  <si>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</si>
  <si>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</si>
  <si>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</si>
  <si>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</si>
  <si>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</si>
  <si>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</si>
  <si>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</si>
  <si>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</si>
  <si>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</si>
  <si>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</si>
  <si>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</si>
  <si>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</si>
  <si>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</si>
  <si>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</si>
  <si>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</si>
  <si>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</si>
  <si>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</si>
  <si>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</si>
  <si>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</si>
  <si>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</si>
  <si>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</si>
  <si>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</si>
  <si>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</si>
  <si>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</si>
  <si>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</si>
  <si>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</si>
  <si>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</si>
  <si>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</si>
  <si>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</si>
  <si>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</si>
  <si>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</si>
  <si>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</si>
  <si>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</si>
  <si>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</si>
  <si>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</si>
  <si>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</si>
  <si>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</si>
  <si>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</si>
  <si>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</si>
  <si>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</si>
  <si>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</si>
  <si>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</si>
  <si>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</si>
  <si>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</si>
  <si>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</si>
  <si>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</si>
  <si>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</si>
  <si>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</si>
  <si>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</si>
  <si>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</si>
  <si>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</si>
  <si>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</si>
  <si>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</si>
  <si>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</si>
  <si>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</si>
  <si>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</si>
  <si>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</si>
  <si>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</si>
  <si>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</si>
  <si>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</si>
  <si>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</si>
  <si>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</si>
  <si>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</si>
  <si>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</si>
  <si>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</si>
  <si>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</si>
  <si>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</si>
  <si>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</si>
  <si>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</si>
  <si>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</si>
  <si>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</si>
  <si>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</si>
  <si>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</si>
  <si>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</si>
  <si>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</si>
  <si>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</si>
  <si>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</si>
  <si>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</si>
  <si>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</si>
  <si>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</si>
  <si>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</si>
  <si>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</si>
  <si>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</si>
  <si>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</si>
  <si>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</si>
  <si>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</si>
  <si>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</si>
  <si>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</si>
  <si>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</si>
  <si>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</si>
  <si>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</si>
  <si>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</si>
  <si>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</si>
  <si>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</si>
  <si>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</si>
  <si>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</si>
  <si>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</si>
  <si>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</si>
  <si>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</si>
  <si>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</si>
  <si>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</si>
  <si>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</si>
  <si>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</si>
  <si>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</si>
  <si>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</si>
  <si>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</si>
  <si>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</si>
  <si>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</si>
  <si>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</si>
  <si>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</si>
  <si>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</si>
  <si>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</si>
  <si>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</si>
  <si>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</si>
  <si>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</si>
  <si>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</si>
  <si>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</si>
  <si>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</si>
  <si>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</si>
  <si>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</si>
  <si>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</si>
  <si>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</si>
  <si>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</si>
  <si>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</si>
  <si>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</si>
  <si>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</si>
  <si>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</si>
  <si>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</si>
  <si>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</si>
  <si>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</si>
  <si>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</si>
  <si>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</si>
  <si>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</si>
  <si>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</si>
  <si>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</si>
  <si>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</si>
  <si>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</si>
  <si>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</si>
  <si>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</si>
  <si>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</si>
  <si>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</si>
  <si>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</si>
  <si>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</si>
  <si>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</si>
  <si>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</si>
  <si>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</si>
  <si>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</si>
  <si>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</si>
  <si>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</si>
  <si>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</si>
  <si>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</si>
  <si>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</si>
  <si>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</si>
  <si>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</si>
  <si>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</si>
  <si>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</si>
  <si>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</si>
  <si>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</si>
  <si>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</si>
  <si>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</si>
  <si>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</si>
  <si>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</si>
  <si>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</si>
  <si>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</si>
  <si>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</si>
  <si>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</si>
  <si>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</si>
  <si>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</si>
  <si>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</si>
  <si>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</si>
  <si>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</si>
  <si>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</si>
  <si>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</si>
  <si>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</si>
  <si>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</si>
  <si>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</si>
  <si>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</si>
  <si>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</si>
  <si>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</si>
  <si>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</si>
  <si>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</si>
  <si>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</si>
  <si>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</si>
  <si>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</si>
  <si>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</si>
  <si>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</si>
  <si>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</si>
  <si>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</si>
  <si>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</si>
  <si>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</si>
  <si>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</si>
  <si>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</si>
  <si>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</si>
  <si>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</si>
  <si>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</si>
  <si>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</si>
  <si>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</si>
  <si>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</si>
  <si>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</si>
  <si>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</si>
  <si>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</si>
  <si>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</si>
  <si>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</si>
  <si>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</si>
  <si>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</si>
  <si>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</si>
  <si>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</si>
  <si>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</si>
  <si>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</si>
  <si>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</si>
  <si>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</si>
  <si>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</si>
  <si>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</si>
  <si>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</si>
  <si>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</si>
  <si>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</si>
  <si>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</si>
  <si>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</si>
  <si>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</si>
  <si>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</si>
  <si>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</si>
  <si>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</si>
  <si>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</si>
  <si>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</si>
  <si>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</si>
  <si>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</si>
  <si>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</si>
  <si>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</si>
  <si>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</si>
  <si>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</si>
  <si>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</si>
  <si>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</si>
  <si>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</si>
  <si>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</si>
  <si>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</si>
  <si>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</si>
  <si>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</si>
  <si>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</si>
  <si>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</si>
  <si>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</si>
  <si>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</si>
  <si>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</si>
  <si>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</si>
  <si>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</si>
  <si>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</si>
  <si>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</si>
  <si>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</si>
  <si>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</si>
  <si>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</si>
  <si>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</si>
  <si>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</si>
  <si>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</si>
  <si>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</si>
  <si>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</si>
  <si>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</si>
  <si>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</si>
  <si>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</si>
  <si>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</si>
  <si>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</si>
  <si>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</si>
  <si>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</si>
  <si>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</si>
  <si>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</si>
  <si>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</si>
  <si>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</si>
  <si>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</si>
  <si>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</si>
  <si>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</si>
  <si>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</si>
  <si>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</si>
  <si>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</si>
  <si>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</si>
  <si>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</si>
  <si>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</si>
  <si>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</si>
  <si>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</si>
  <si>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</si>
  <si>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</si>
  <si>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</si>
  <si>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</si>
  <si>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</si>
  <si>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</si>
  <si>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</si>
  <si>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</si>
  <si>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</si>
  <si>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</si>
  <si>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</si>
  <si>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</si>
  <si>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</si>
  <si>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</si>
  <si>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</si>
  <si>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</si>
  <si>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</si>
  <si>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</si>
  <si>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</si>
  <si>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</si>
  <si>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</si>
  <si>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</si>
  <si>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</si>
  <si>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</si>
  <si>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</si>
  <si>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</si>
  <si>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</si>
  <si>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</si>
  <si>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</si>
  <si>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</si>
  <si>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</si>
  <si>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</si>
  <si>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</si>
  <si>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</si>
  <si>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</si>
  <si>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</si>
  <si>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</si>
  <si>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</si>
  <si>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</si>
  <si>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</si>
  <si>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</si>
  <si>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</si>
  <si>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</si>
  <si>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</si>
  <si>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</si>
  <si>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</si>
  <si>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</si>
  <si>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</si>
  <si>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</si>
  <si>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</si>
  <si>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</si>
  <si>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</si>
  <si>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</si>
  <si>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</si>
  <si>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</si>
  <si>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</si>
  <si>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</si>
  <si>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</si>
  <si>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</si>
  <si>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</si>
  <si>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</si>
  <si>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</si>
  <si>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</si>
  <si>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</si>
  <si>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</si>
  <si>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</si>
  <si>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</si>
  <si>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</si>
  <si>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</si>
  <si>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</si>
  <si>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</si>
  <si>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</si>
  <si>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</si>
  <si>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</si>
  <si>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</si>
  <si>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</si>
  <si>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</si>
  <si>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</si>
  <si>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</si>
  <si>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</si>
  <si>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</si>
  <si>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</si>
  <si>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</si>
  <si>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</si>
  <si>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</si>
  <si>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</si>
  <si>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</si>
  <si>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</si>
  <si>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</si>
  <si>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</si>
  <si>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</si>
  <si>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</si>
  <si>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</si>
  <si>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</si>
  <si>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</si>
  <si>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</si>
  <si>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</si>
  <si>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</si>
  <si>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</si>
  <si>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</si>
  <si>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</si>
  <si>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</si>
  <si>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</si>
  <si>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</si>
  <si>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</si>
  <si>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</si>
  <si>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</si>
  <si>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</si>
  <si>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</si>
  <si>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</si>
  <si>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</si>
  <si>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</si>
  <si>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</si>
  <si>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</si>
  <si>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</si>
  <si>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</si>
  <si>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</si>
  <si>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</si>
  <si>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</si>
  <si>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</si>
  <si>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</si>
  <si>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</si>
  <si>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</si>
  <si>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</si>
  <si>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</si>
  <si>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</si>
  <si>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</si>
  <si>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</si>
  <si>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</si>
  <si>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</si>
  <si>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</si>
  <si>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</si>
  <si>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</si>
  <si>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</si>
  <si>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</si>
  <si>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</si>
  <si>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</si>
  <si>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</si>
  <si>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</si>
  <si>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</si>
  <si>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</si>
  <si>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</si>
  <si>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</si>
  <si>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</si>
  <si>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</si>
  <si>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</si>
  <si>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</si>
  <si>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</si>
  <si>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</si>
  <si>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</si>
  <si>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</si>
  <si>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</si>
  <si>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</si>
  <si>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</si>
  <si>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</si>
  <si>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</si>
  <si>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</si>
  <si>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</si>
  <si>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</si>
  <si>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</si>
  <si>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</si>
  <si>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</si>
  <si>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</si>
  <si>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</si>
  <si>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</si>
  <si>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</si>
  <si>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</si>
  <si>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</si>
  <si>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</si>
  <si>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</si>
  <si>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</si>
  <si>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</si>
  <si>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</si>
  <si>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</si>
  <si>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</si>
  <si>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</si>
  <si>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</si>
  <si>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</si>
  <si>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</si>
  <si>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</si>
  <si>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</si>
  <si>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</si>
  <si>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</si>
  <si>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</si>
  <si>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</si>
  <si>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</si>
  <si>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</si>
  <si>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</si>
  <si>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</si>
  <si>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</si>
  <si>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</si>
  <si>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</si>
  <si>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</si>
  <si>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</si>
  <si>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</si>
  <si>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</si>
  <si>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</si>
  <si>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</si>
  <si>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</si>
  <si>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</si>
  <si>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</si>
  <si>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</si>
  <si>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</si>
  <si>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</si>
  <si>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</si>
  <si>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</si>
  <si>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</si>
  <si>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</si>
  <si>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</si>
  <si>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</si>
  <si>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</si>
  <si>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</si>
  <si>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</si>
  <si>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</si>
  <si>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</si>
  <si>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</si>
  <si>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</si>
  <si>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</si>
  <si>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</si>
  <si>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</si>
  <si>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</si>
  <si>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</si>
  <si>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</si>
  <si>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</si>
  <si>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</si>
  <si>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</si>
  <si>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</si>
  <si>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</si>
  <si>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</si>
  <si>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</si>
  <si>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</si>
  <si>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</si>
  <si>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</si>
  <si>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</si>
  <si>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</si>
  <si>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</si>
  <si>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</si>
  <si>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</si>
  <si>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</si>
  <si>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</si>
  <si>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</si>
  <si>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</si>
  <si>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</si>
  <si>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</si>
  <si>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</si>
  <si>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</si>
  <si>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</si>
  <si>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</si>
  <si>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</si>
  <si>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</si>
  <si>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</si>
  <si>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</si>
  <si>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</si>
  <si>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</si>
  <si>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</si>
  <si>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</si>
  <si>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</si>
  <si>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</si>
  <si>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</si>
  <si>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</si>
  <si>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</si>
  <si>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</si>
  <si>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</si>
  <si>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</si>
  <si>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</si>
  <si>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</si>
  <si>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</si>
  <si>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</si>
  <si>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</si>
  <si>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</si>
  <si>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</si>
  <si>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</si>
  <si>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</si>
  <si>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</si>
  <si>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</si>
  <si>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</si>
  <si>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</si>
  <si>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</si>
  <si>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</si>
  <si>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</si>
  <si>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</si>
  <si>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</si>
  <si>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</si>
  <si>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</si>
  <si>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</si>
  <si>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</si>
  <si>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</si>
  <si>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</si>
  <si>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</si>
  <si>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</si>
  <si>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</si>
  <si>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</si>
  <si>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</si>
  <si>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</si>
  <si>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</si>
  <si>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</si>
  <si>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</si>
  <si>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</si>
  <si>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</si>
  <si>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</si>
  <si>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</si>
  <si>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</si>
  <si>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</si>
  <si>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</si>
  <si>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</si>
  <si>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</si>
  <si>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</si>
  <si>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</si>
  <si>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</si>
  <si>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</si>
  <si>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</si>
  <si>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</si>
  <si>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</si>
  <si>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</si>
  <si>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</si>
  <si>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</si>
  <si>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</si>
  <si>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</si>
  <si>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</si>
  <si>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</si>
  <si>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</si>
  <si>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</si>
  <si>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</si>
  <si>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</si>
  <si>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</si>
  <si>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</si>
  <si>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</si>
  <si>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</si>
  <si>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</si>
  <si>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</si>
  <si>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</si>
  <si>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</si>
  <si>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</si>
  <si>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</si>
  <si>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</si>
  <si>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</si>
  <si>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</si>
  <si>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</si>
  <si>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</si>
  <si>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</si>
  <si>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</si>
  <si>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</si>
  <si>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</si>
  <si>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</si>
  <si>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</si>
  <si>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</si>
  <si>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</si>
  <si>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</si>
  <si>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</si>
  <si>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</si>
  <si>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</si>
  <si>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</si>
  <si>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</si>
  <si>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</si>
  <si>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</si>
  <si>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</si>
  <si>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</si>
  <si>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</si>
  <si>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</si>
  <si>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</si>
  <si>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</si>
  <si>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</si>
  <si>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</si>
  <si>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</si>
  <si>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</si>
  <si>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</si>
  <si>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</si>
  <si>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</si>
  <si>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</si>
  <si>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</si>
  <si>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</si>
  <si>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</si>
  <si>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</si>
  <si>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</si>
  <si>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</si>
  <si>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</si>
  <si>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</si>
  <si>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</si>
  <si>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</si>
  <si>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</si>
  <si>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</si>
  <si>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</si>
  <si>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</si>
  <si>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</si>
  <si>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</si>
  <si>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</si>
  <si>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</si>
  <si>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</si>
  <si>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</si>
  <si>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</si>
  <si>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</si>
  <si>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</si>
  <si>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</si>
  <si>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</si>
  <si>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</si>
  <si>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</si>
  <si>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</si>
  <si>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</si>
  <si>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</si>
  <si>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</si>
  <si>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</si>
  <si>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</si>
  <si>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</si>
  <si>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</si>
  <si>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</si>
  <si>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</si>
  <si>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</si>
  <si>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</si>
  <si>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</si>
  <si>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</si>
  <si>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</si>
  <si>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</si>
  <si>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</si>
  <si>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</si>
  <si>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</si>
  <si>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</si>
  <si>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</si>
  <si>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</si>
  <si>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</si>
  <si>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</si>
  <si>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</si>
  <si>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</si>
  <si>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</si>
  <si>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</si>
  <si>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</si>
  <si>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</si>
  <si>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</si>
  <si>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</si>
  <si>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</si>
  <si>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</si>
  <si>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</si>
  <si>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</si>
  <si>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</si>
  <si>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</si>
  <si>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</si>
  <si>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</si>
  <si>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</si>
  <si>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</si>
  <si>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</si>
  <si>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</si>
  <si>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</si>
  <si>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</si>
  <si>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</si>
  <si>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</si>
  <si>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</si>
  <si>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</si>
  <si>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</si>
  <si>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</si>
  <si>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</si>
  <si>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</si>
  <si>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</si>
  <si>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</si>
  <si>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</si>
  <si>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</si>
  <si>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</si>
  <si>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</si>
  <si>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</si>
  <si>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</si>
  <si>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</si>
  <si>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</si>
  <si>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</si>
  <si>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</si>
  <si>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</si>
  <si>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</si>
  <si>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</si>
  <si>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</si>
  <si>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</si>
  <si>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</si>
  <si>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</si>
  <si>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</si>
  <si>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</si>
  <si>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</si>
  <si>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</si>
  <si>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</si>
  <si>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</si>
  <si>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</si>
  <si>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</si>
  <si>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</si>
  <si>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</si>
  <si>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</si>
  <si>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</si>
  <si>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</si>
  <si>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</si>
  <si>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</si>
  <si>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</si>
  <si>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</si>
  <si>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</si>
  <si>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</si>
  <si>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</si>
  <si>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</si>
  <si>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</si>
  <si>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</si>
  <si>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</si>
  <si>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</si>
  <si>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</si>
  <si>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</si>
  <si>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</si>
  <si>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</si>
  <si>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</si>
  <si>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</si>
  <si>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</si>
  <si>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</si>
  <si>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</si>
  <si>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</si>
  <si>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</si>
  <si>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</si>
  <si>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</si>
  <si>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</si>
  <si>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</si>
  <si>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</si>
  <si>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</si>
  <si>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</si>
  <si>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</si>
  <si>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</si>
  <si>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</si>
  <si>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</si>
  <si>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</si>
  <si>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</si>
  <si>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</si>
  <si>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</si>
  <si>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</si>
  <si>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</si>
  <si>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</si>
  <si>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</si>
  <si>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</si>
  <si>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</si>
  <si>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</si>
  <si>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</si>
  <si>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</si>
  <si>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</si>
  <si>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</si>
  <si>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</si>
  <si>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</si>
  <si>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</si>
  <si>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</si>
  <si>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</si>
  <si>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</si>
  <si>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</si>
  <si>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</si>
  <si>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</si>
  <si>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</si>
  <si>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</si>
  <si>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</si>
  <si>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</si>
  <si>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</si>
  <si>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</si>
  <si>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</si>
  <si>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</si>
  <si>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</si>
  <si>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</si>
  <si>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</si>
  <si>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</si>
  <si>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</si>
  <si>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</si>
  <si>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</si>
  <si>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</si>
  <si>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</si>
  <si>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</si>
  <si>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</si>
  <si>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</si>
  <si>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</si>
  <si>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</si>
  <si>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</si>
  <si>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</si>
  <si>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</si>
  <si>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</si>
  <si>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</si>
  <si>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</si>
  <si>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</si>
  <si>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</si>
  <si>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</si>
  <si>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</si>
  <si>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</si>
  <si>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</si>
  <si>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</si>
  <si>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</si>
  <si>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</si>
  <si>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</si>
  <si>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</si>
  <si>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</si>
  <si>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</si>
  <si>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</si>
  <si>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</si>
  <si>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</si>
  <si>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</si>
  <si>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</si>
  <si>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</si>
  <si>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</si>
  <si>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</si>
  <si>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</si>
  <si>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</si>
  <si>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</si>
  <si>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</si>
  <si>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</si>
  <si>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</si>
  <si>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</si>
  <si>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</si>
  <si>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</si>
  <si>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</si>
  <si>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</si>
  <si>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</si>
  <si>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</si>
  <si>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</si>
  <si>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</si>
  <si>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</si>
  <si>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</si>
  <si>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</si>
  <si>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</si>
  <si>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</si>
  <si>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</si>
  <si>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</si>
  <si>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</si>
  <si>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</si>
  <si>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</si>
  <si>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</si>
  <si>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</si>
  <si>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</si>
  <si>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</si>
  <si>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</si>
  <si>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</si>
  <si>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</si>
  <si>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</si>
  <si>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</si>
  <si>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</si>
  <si>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</si>
  <si>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</si>
  <si>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</si>
  <si>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</si>
  <si>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</si>
  <si>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</si>
  <si>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</si>
  <si>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</si>
  <si>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</si>
  <si>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</si>
  <si>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</si>
  <si>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</si>
  <si>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</si>
  <si>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</si>
  <si>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</si>
  <si>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</si>
  <si>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</si>
  <si>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</si>
  <si>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</si>
  <si>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</si>
  <si>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</si>
  <si>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</si>
  <si>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</si>
  <si>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</si>
  <si>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</si>
  <si>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</si>
  <si>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</si>
  <si>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</si>
  <si>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</si>
  <si>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</si>
  <si>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</si>
  <si>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</si>
  <si>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</si>
  <si>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</si>
  <si>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</si>
  <si>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</si>
  <si>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</si>
  <si>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</si>
  <si>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</si>
  <si>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</si>
  <si>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</si>
  <si>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</si>
  <si>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</si>
  <si>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</si>
  <si>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</si>
  <si>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</si>
  <si>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</si>
  <si>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</si>
  <si>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</si>
  <si>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</si>
  <si>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</si>
  <si>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</si>
  <si>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</si>
  <si>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</si>
  <si>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</si>
  <si>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</si>
  <si>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</si>
  <si>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</si>
  <si>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</si>
  <si>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</si>
  <si>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</si>
  <si>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</si>
  <si>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</si>
  <si>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</si>
  <si>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</si>
  <si>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</si>
  <si>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</si>
  <si>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</si>
  <si>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</si>
  <si>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</si>
  <si>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</si>
  <si>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</si>
  <si>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</si>
  <si>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</si>
  <si>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</si>
  <si>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</si>
  <si>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</si>
  <si>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</si>
  <si>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</si>
  <si>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</si>
  <si>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</si>
  <si>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</si>
  <si>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</si>
  <si>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</si>
  <si>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</si>
  <si>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</si>
  <si>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</si>
  <si>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</si>
  <si>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</si>
  <si>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</si>
  <si>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</si>
  <si>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</si>
  <si>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</si>
  <si>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</si>
  <si>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</si>
  <si>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</si>
  <si>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</si>
  <si>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</si>
  <si>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</si>
  <si>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</si>
  <si>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</si>
  <si>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</si>
  <si>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</si>
  <si>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</si>
  <si>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</si>
  <si>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</si>
  <si>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</si>
  <si>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</si>
  <si>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</si>
  <si>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</si>
  <si>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</si>
  <si>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</si>
  <si>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</si>
  <si>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</si>
  <si>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</si>
  <si>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</si>
  <si>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</si>
  <si>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</si>
  <si>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</si>
  <si>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</si>
  <si>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</si>
  <si>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</si>
  <si>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</si>
  <si>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</si>
  <si>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</si>
  <si>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</si>
  <si>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</si>
  <si>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</si>
  <si>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</si>
  <si>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</si>
  <si>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</si>
  <si>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</si>
  <si>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</si>
  <si>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</si>
  <si>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</si>
  <si>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</si>
  <si>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</si>
  <si>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</si>
  <si>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</si>
  <si>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</si>
  <si>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</si>
  <si>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</si>
  <si>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</si>
  <si>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</si>
  <si>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</si>
  <si>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</si>
  <si>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</si>
  <si>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</si>
  <si>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</si>
  <si>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</si>
  <si>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</si>
  <si>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</si>
  <si>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</si>
  <si>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</si>
  <si>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</si>
  <si>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</si>
  <si>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</si>
  <si>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</si>
  <si>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</si>
  <si>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</si>
  <si>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</si>
  <si>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</si>
  <si>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</si>
  <si>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</si>
  <si>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</si>
  <si>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</si>
  <si>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</si>
  <si>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</si>
  <si>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</si>
  <si>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</si>
  <si>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</si>
  <si>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</si>
  <si>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</si>
  <si>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</si>
  <si>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</si>
  <si>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</si>
  <si>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</si>
  <si>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</si>
  <si>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</si>
  <si>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</si>
  <si>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</si>
  <si>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</si>
  <si>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</si>
  <si>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</si>
  <si>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</si>
  <si>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</si>
  <si>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</si>
  <si>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</si>
  <si>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</si>
  <si>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</si>
  <si>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</si>
  <si>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</si>
  <si>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</si>
  <si>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</si>
  <si>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</si>
  <si>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</si>
  <si>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</si>
  <si>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</si>
  <si>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</si>
  <si>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</si>
  <si>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</si>
  <si>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</si>
  <si>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</si>
  <si>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</si>
  <si>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</si>
  <si>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</si>
  <si>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</si>
  <si>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</si>
  <si>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</si>
  <si>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</si>
  <si>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</si>
  <si>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</si>
  <si>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</si>
  <si>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</si>
  <si>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</si>
  <si>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</si>
  <si>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</si>
  <si>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</si>
  <si>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</si>
  <si>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</si>
  <si>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</si>
  <si>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</si>
  <si>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</si>
  <si>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</si>
  <si>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</si>
  <si>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</si>
  <si>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</si>
  <si>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</si>
  <si>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</si>
  <si>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</si>
  <si>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</si>
  <si>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</si>
  <si>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</si>
  <si>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</si>
  <si>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</si>
  <si>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</si>
  <si>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</si>
  <si>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</si>
  <si>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</si>
  <si>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</si>
  <si>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</si>
  <si>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</si>
  <si>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</si>
  <si>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</si>
  <si>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</si>
  <si>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</si>
  <si>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</si>
  <si>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</si>
  <si>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</si>
  <si>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</si>
  <si>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</si>
  <si>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</si>
  <si>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</si>
  <si>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</si>
  <si>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</si>
  <si>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</si>
  <si>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</si>
  <si>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</si>
  <si>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</si>
  <si>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</si>
  <si>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</si>
  <si>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</si>
  <si>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</si>
  <si>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</si>
  <si>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</si>
  <si>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</si>
  <si>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</si>
  <si>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</si>
  <si>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</si>
  <si>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</si>
  <si>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</si>
  <si>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</si>
  <si>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</si>
  <si>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</si>
  <si>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</si>
  <si>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</si>
  <si>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</si>
  <si>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</si>
  <si>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</si>
  <si>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</si>
  <si>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</si>
  <si>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</si>
  <si>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</si>
  <si>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</si>
  <si>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</si>
  <si>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</si>
  <si>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</si>
  <si>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</si>
  <si>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</si>
  <si>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</si>
  <si>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</si>
  <si>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</si>
  <si>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</si>
  <si>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</si>
  <si>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</si>
  <si>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</si>
  <si>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</si>
  <si>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</si>
  <si>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</si>
  <si>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</si>
  <si>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</si>
  <si>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</si>
  <si>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</si>
  <si>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</si>
  <si>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</si>
  <si>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</si>
  <si>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</si>
  <si>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</si>
  <si>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</si>
  <si>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</si>
  <si>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</si>
  <si>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</si>
  <si>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</si>
  <si>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</si>
  <si>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</si>
  <si>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</si>
  <si>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</si>
  <si>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</si>
  <si>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</si>
  <si>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</si>
  <si>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</si>
  <si>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</si>
  <si>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</si>
  <si>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</si>
  <si>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</si>
  <si>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</si>
  <si>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</si>
  <si>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</si>
  <si>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</si>
  <si>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</si>
  <si>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</si>
  <si>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</si>
  <si>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</si>
  <si>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</si>
  <si>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</si>
  <si>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</si>
  <si>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</si>
  <si>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</si>
  <si>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</si>
  <si>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</si>
  <si>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</si>
  <si>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</si>
  <si>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</si>
  <si>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</si>
  <si>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</si>
  <si>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</si>
  <si>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</si>
  <si>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</si>
  <si>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</si>
  <si>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</si>
  <si>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</si>
  <si>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</si>
  <si>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</si>
  <si>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</si>
  <si>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</si>
  <si>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</si>
  <si>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</si>
  <si>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</si>
  <si>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</si>
  <si>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</si>
  <si>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</si>
  <si>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</si>
  <si>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</si>
  <si>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</si>
  <si>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</si>
  <si>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</si>
  <si>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</si>
  <si>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</si>
  <si>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</si>
  <si>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</si>
  <si>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</si>
  <si>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</si>
  <si>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</si>
  <si>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</si>
  <si>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</si>
  <si>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</si>
  <si>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</si>
  <si>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</si>
  <si>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</si>
  <si>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</si>
  <si>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</si>
  <si>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</si>
  <si>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</si>
  <si>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</si>
  <si>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</si>
  <si>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</si>
  <si>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</si>
  <si>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</si>
  <si>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</si>
  <si>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</si>
  <si>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</si>
  <si>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</si>
  <si>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</si>
  <si>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</si>
  <si>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</si>
  <si>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</si>
  <si>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</si>
  <si>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</si>
  <si>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</si>
  <si>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</si>
  <si>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</si>
  <si>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</si>
  <si>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</si>
  <si>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</si>
  <si>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</si>
  <si>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</si>
  <si>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</si>
  <si>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</si>
  <si>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</si>
  <si>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</si>
  <si>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</si>
  <si>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</si>
  <si>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</si>
  <si>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</si>
  <si>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</si>
  <si>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</si>
  <si>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</si>
  <si>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</si>
  <si>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</si>
  <si>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</si>
  <si>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</si>
  <si>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</si>
  <si>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</si>
  <si>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</si>
  <si>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</si>
  <si>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</si>
  <si>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</si>
  <si>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</si>
  <si>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</si>
  <si>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</si>
  <si>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</si>
  <si>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</si>
  <si>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</si>
  <si>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</si>
  <si>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</si>
  <si>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</si>
  <si>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</si>
  <si>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</si>
  <si>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</si>
  <si>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</si>
  <si>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</si>
  <si>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</si>
  <si>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</si>
  <si>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</si>
  <si>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</si>
  <si>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</si>
  <si>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</si>
  <si>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</si>
  <si>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</si>
  <si>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</si>
  <si>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</si>
  <si>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</si>
  <si>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</si>
  <si>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</si>
  <si>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</si>
  <si>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</si>
  <si>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</si>
  <si>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</si>
  <si>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</si>
  <si>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</si>
  <si>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</si>
  <si>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</si>
  <si>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</si>
  <si>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</si>
  <si>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</si>
  <si>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</si>
  <si>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</si>
  <si>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</si>
  <si>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</si>
  <si>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</si>
  <si>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</si>
  <si>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</si>
  <si>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</si>
  <si>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</si>
  <si>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</si>
  <si>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</si>
  <si>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</si>
  <si>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</si>
  <si>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</si>
  <si>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</si>
  <si>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</si>
  <si>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</si>
  <si>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</si>
  <si>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</si>
  <si>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</si>
  <si>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</si>
  <si>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</si>
  <si>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</si>
  <si>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</si>
  <si>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</si>
  <si>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</si>
  <si>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</si>
  <si>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</si>
  <si>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</si>
  <si>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</si>
  <si>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</si>
  <si>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</si>
  <si>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</si>
  <si>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</si>
  <si>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</si>
  <si>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</si>
  <si>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</si>
  <si>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</si>
  <si>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</si>
  <si>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</si>
  <si>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</si>
  <si>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</si>
  <si>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</si>
  <si>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</si>
  <si>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</si>
  <si>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</si>
  <si>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</si>
  <si>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</si>
  <si>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</si>
  <si>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</si>
  <si>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</si>
  <si>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</si>
  <si>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</si>
  <si>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</si>
  <si>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</si>
  <si>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</si>
  <si>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</si>
  <si>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</si>
  <si>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</si>
  <si>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</si>
  <si>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</si>
  <si>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</si>
  <si>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</si>
  <si>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</si>
  <si>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</si>
  <si>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</si>
  <si>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</si>
  <si>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</si>
  <si>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</si>
  <si>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</si>
  <si>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</si>
  <si>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</si>
  <si>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</si>
  <si>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</si>
  <si>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</si>
  <si>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</si>
  <si>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</si>
  <si>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</si>
  <si>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</si>
  <si>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</si>
  <si>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</si>
  <si>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</si>
  <si>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</si>
  <si>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</si>
  <si>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</si>
  <si>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</si>
  <si>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</si>
  <si>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</si>
  <si>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</si>
  <si>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</si>
  <si>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</si>
  <si>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</si>
  <si>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</si>
  <si>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</si>
  <si>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</si>
  <si>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</si>
  <si>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</si>
  <si>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</si>
  <si>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</si>
  <si>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</si>
  <si>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</si>
  <si>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</si>
  <si>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</si>
  <si>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</si>
  <si>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</si>
  <si>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</si>
  <si>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</si>
  <si>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</si>
  <si>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</si>
  <si>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</si>
  <si>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</si>
  <si>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</si>
  <si>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</si>
  <si>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</si>
  <si>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</si>
  <si>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</si>
  <si>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</si>
  <si>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</si>
  <si>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</si>
  <si>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</si>
  <si>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</si>
  <si>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</si>
  <si>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</si>
  <si>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</si>
  <si>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</si>
  <si>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</si>
  <si>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</si>
  <si>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</si>
  <si>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</si>
  <si>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</si>
  <si>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</si>
  <si>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</si>
  <si>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</si>
  <si>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</si>
  <si>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</si>
  <si>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</si>
  <si>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</si>
  <si>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</si>
  <si>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</si>
  <si>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</si>
  <si>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</si>
  <si>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</si>
  <si>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</si>
  <si>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</si>
  <si>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</si>
  <si>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</si>
  <si>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</si>
  <si>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</si>
  <si>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</si>
  <si>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</si>
  <si>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</si>
  <si>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</si>
  <si>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</si>
  <si>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</si>
  <si>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</si>
  <si>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</si>
  <si>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</si>
  <si>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</si>
  <si>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</si>
  <si>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</si>
  <si>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</si>
  <si>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</si>
  <si>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</si>
  <si>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</si>
  <si>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</si>
  <si>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</si>
  <si>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</si>
  <si>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</si>
  <si>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</si>
  <si>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</si>
  <si>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</si>
  <si>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</si>
  <si>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</si>
  <si>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</si>
  <si>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</si>
  <si>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</si>
  <si>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</si>
  <si>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</si>
  <si>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</si>
  <si>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</si>
  <si>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</si>
  <si>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</si>
  <si>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</si>
  <si>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</si>
  <si>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</si>
  <si>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</si>
  <si>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</si>
  <si>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</si>
  <si>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</si>
  <si>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</si>
  <si>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</si>
  <si>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</si>
  <si>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</si>
  <si>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</si>
  <si>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</si>
  <si>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</si>
  <si>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</si>
  <si>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</si>
  <si>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</si>
  <si>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</si>
  <si>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</si>
  <si>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</si>
  <si>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</si>
  <si>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</si>
  <si>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</si>
  <si>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</si>
  <si>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</si>
  <si>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</si>
  <si>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</si>
  <si>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</si>
  <si>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</si>
  <si>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</si>
  <si>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</si>
  <si>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</si>
  <si>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</si>
  <si>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</si>
  <si>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</si>
  <si>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</si>
  <si>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</si>
  <si>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</si>
  <si>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</si>
  <si>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</si>
  <si>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</si>
  <si>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</si>
  <si>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</si>
  <si>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</si>
  <si>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</si>
  <si>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</si>
  <si>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</si>
  <si>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</si>
  <si>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</si>
  <si>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</si>
  <si>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</si>
  <si>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</si>
  <si>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</si>
  <si>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</si>
  <si>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</si>
  <si>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</si>
  <si>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</si>
  <si>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</si>
  <si>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</si>
  <si>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</si>
  <si>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</si>
  <si>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</si>
  <si>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</si>
  <si>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</si>
  <si>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</si>
  <si>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</si>
  <si>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</si>
  <si>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</si>
  <si>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</si>
  <si>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</si>
  <si>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</si>
  <si>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</si>
  <si>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</si>
  <si>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</si>
  <si>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</si>
  <si>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</si>
  <si>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</si>
  <si>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</si>
  <si>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</si>
  <si>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</si>
  <si>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</si>
  <si>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</si>
  <si>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</si>
  <si>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</si>
  <si>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</si>
  <si>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</si>
  <si>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</si>
  <si>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</si>
  <si>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</si>
  <si>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</si>
  <si>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</si>
  <si>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</si>
  <si>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</si>
  <si>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</si>
  <si>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</si>
  <si>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</si>
  <si>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</si>
  <si>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</si>
  <si>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</si>
  <si>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</si>
  <si>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</si>
  <si>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</si>
  <si>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</si>
  <si>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</si>
  <si>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</si>
  <si>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</si>
  <si>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</si>
  <si>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</si>
  <si>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</si>
  <si>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</si>
  <si>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</si>
  <si>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</si>
  <si>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</si>
  <si>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</si>
  <si>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</si>
  <si>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</si>
  <si>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</si>
  <si>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</si>
  <si>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</si>
  <si>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</si>
  <si>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</si>
  <si>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</si>
  <si>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</si>
  <si>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</si>
  <si>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</si>
  <si>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</si>
  <si>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</si>
  <si>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</si>
  <si>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</si>
  <si>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</si>
  <si>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</si>
  <si>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</si>
  <si>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</si>
  <si>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</si>
  <si>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</si>
  <si>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</si>
  <si>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</si>
  <si>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</si>
  <si>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</si>
  <si>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</si>
  <si>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</si>
  <si>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</si>
  <si>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</si>
  <si>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</si>
  <si>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</si>
  <si>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</si>
  <si>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</si>
  <si>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</si>
  <si>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</si>
  <si>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</si>
  <si>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</si>
  <si>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</si>
  <si>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</si>
  <si>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</si>
  <si>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</si>
  <si>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</si>
  <si>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</si>
  <si>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</si>
  <si>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</si>
  <si>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</si>
  <si>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</si>
  <si>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</si>
  <si>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</si>
  <si>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</si>
  <si>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</si>
  <si>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</si>
  <si>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</si>
  <si>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</si>
  <si>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</si>
  <si>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</si>
  <si>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</si>
  <si>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</si>
  <si>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</si>
  <si>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</si>
  <si>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</si>
  <si>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</si>
  <si>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</si>
  <si>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</si>
  <si>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</si>
  <si>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</si>
  <si>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</si>
  <si>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</si>
  <si>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</si>
  <si>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</si>
  <si>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</si>
  <si>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</si>
  <si>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</si>
  <si>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</si>
  <si>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</si>
  <si>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</si>
  <si>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</si>
  <si>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</si>
  <si>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</si>
  <si>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</si>
  <si>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</si>
  <si>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</si>
  <si>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</si>
  <si>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</si>
  <si>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</si>
  <si>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</si>
  <si>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</si>
  <si>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</si>
  <si>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</si>
  <si>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</si>
  <si>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</si>
  <si>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</si>
  <si>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</si>
  <si>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</si>
  <si>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</si>
  <si>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</si>
  <si>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</si>
  <si>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</si>
  <si>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</si>
  <si>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</si>
  <si>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</si>
  <si>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</si>
  <si>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</si>
  <si>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</si>
  <si>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</si>
  <si>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</si>
  <si>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</si>
  <si>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</si>
  <si>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</si>
  <si>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</si>
  <si>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</si>
  <si>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</si>
  <si>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</si>
  <si>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</si>
  <si>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</si>
  <si>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</si>
  <si>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</si>
  <si>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</si>
  <si>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</si>
  <si>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</si>
  <si>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</si>
  <si>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</si>
  <si>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</si>
  <si>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</si>
  <si>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</si>
  <si>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</si>
  <si>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</si>
  <si>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</si>
  <si>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</si>
  <si>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</si>
  <si>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</si>
  <si>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</si>
  <si>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</si>
  <si>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</si>
  <si>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</si>
  <si>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</si>
  <si>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</si>
  <si>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</si>
  <si>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</si>
  <si>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</si>
  <si>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</si>
  <si>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</si>
  <si>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</si>
  <si>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</si>
  <si>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</si>
  <si>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</si>
  <si>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</si>
  <si>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</si>
  <si>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</si>
  <si>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</si>
  <si>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</si>
  <si>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</si>
  <si>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</si>
  <si>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</si>
  <si>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</si>
  <si>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</si>
  <si>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</si>
  <si>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</si>
  <si>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</si>
  <si>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</si>
  <si>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</si>
  <si>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</si>
  <si>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</si>
  <si>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</si>
  <si>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</si>
  <si>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</si>
  <si>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</si>
  <si>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</si>
  <si>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</si>
  <si>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</si>
  <si>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</si>
  <si>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</si>
  <si>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</si>
  <si>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</si>
  <si>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</si>
  <si>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</si>
  <si>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</si>
  <si>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</si>
  <si>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</si>
  <si>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</si>
  <si>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</si>
  <si>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</si>
  <si>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</si>
  <si>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</si>
  <si>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</si>
  <si>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</si>
  <si>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</si>
  <si>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</si>
  <si>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</si>
  <si>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</si>
  <si>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</si>
  <si>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</si>
  <si>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</si>
  <si>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</si>
  <si>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</si>
  <si>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</si>
  <si>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</si>
  <si>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</si>
  <si>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</si>
  <si>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</si>
  <si>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</si>
  <si>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</si>
  <si>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</si>
  <si>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</si>
  <si>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</si>
  <si>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</si>
  <si>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</si>
  <si>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</si>
  <si>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</si>
  <si>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</si>
  <si>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</si>
  <si>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</si>
  <si>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</si>
  <si>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</si>
  <si>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</si>
  <si>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</si>
  <si>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</si>
  <si>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</si>
  <si>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</si>
  <si>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</si>
  <si>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</si>
  <si>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</si>
  <si>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</si>
  <si>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</si>
  <si>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</si>
  <si>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</si>
  <si>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</si>
  <si>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</si>
  <si>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</si>
  <si>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</si>
  <si>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</si>
  <si>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</si>
  <si>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</si>
  <si>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</si>
  <si>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</si>
  <si>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</si>
  <si>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</si>
  <si>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</si>
  <si>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</si>
  <si>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</si>
  <si>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</si>
  <si>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</si>
  <si>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</si>
  <si>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</si>
  <si>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</si>
  <si>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</si>
  <si>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</si>
  <si>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</si>
  <si>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</si>
  <si>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</si>
  <si>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</si>
  <si>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</si>
  <si>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</si>
  <si>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</si>
  <si>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</si>
  <si>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</si>
  <si>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</si>
  <si>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</si>
  <si>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</si>
  <si>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</si>
  <si>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</si>
  <si>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</si>
  <si>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</si>
  <si>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</si>
  <si>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</si>
  <si>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</si>
  <si>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</si>
  <si>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</si>
  <si>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</si>
  <si>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</si>
  <si>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</si>
  <si>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</si>
  <si>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</si>
  <si>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</si>
  <si>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</si>
  <si>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</si>
  <si>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</si>
  <si>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</si>
  <si>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</si>
  <si>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</si>
  <si>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</si>
  <si>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</si>
  <si>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</si>
  <si>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</si>
  <si>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</si>
  <si>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</si>
  <si>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</si>
  <si>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</si>
  <si>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</si>
  <si>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</si>
  <si>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</si>
  <si>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</si>
  <si>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</si>
  <si>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</si>
  <si>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</si>
  <si>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</si>
  <si>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</si>
  <si>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</si>
  <si>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</si>
  <si>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</si>
  <si>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</si>
  <si>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</si>
  <si>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</si>
  <si>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</si>
  <si>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</si>
  <si>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</si>
  <si>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</si>
  <si>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</si>
  <si>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</si>
  <si>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</si>
  <si>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</si>
  <si>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</si>
  <si>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</si>
  <si>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</si>
  <si>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</si>
  <si>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</si>
  <si>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</si>
  <si>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</si>
  <si>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</si>
  <si>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</si>
  <si>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</si>
  <si>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</si>
  <si>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</si>
  <si>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</si>
  <si>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</si>
  <si>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</si>
  <si>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</si>
  <si>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</si>
  <si>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</si>
  <si>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</si>
  <si>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</si>
  <si>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</si>
  <si>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</si>
  <si>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</si>
  <si>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</si>
  <si>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</si>
  <si>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</si>
  <si>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</si>
  <si>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</si>
  <si>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</si>
  <si>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</si>
  <si>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</si>
  <si>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</si>
  <si>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</si>
  <si>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</si>
  <si>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</si>
  <si>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</si>
  <si>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</si>
  <si>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</si>
  <si>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</si>
  <si>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</si>
  <si>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</si>
  <si>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</si>
  <si>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</si>
  <si>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</si>
  <si>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</si>
  <si>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</si>
  <si>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</si>
  <si>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</si>
  <si>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</si>
  <si>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</si>
  <si>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</si>
  <si>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</si>
  <si>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</si>
  <si>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</si>
  <si>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</si>
  <si>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</si>
  <si>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</si>
  <si>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</si>
  <si>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</si>
  <si>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</si>
  <si>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</si>
  <si>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</si>
  <si>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</si>
  <si>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</si>
  <si>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</si>
  <si>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</si>
  <si>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</si>
  <si>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</si>
  <si>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</si>
  <si>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</si>
  <si>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</si>
  <si>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</si>
  <si>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</si>
  <si>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</si>
  <si>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</si>
  <si>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</si>
  <si>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</si>
  <si>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</si>
  <si>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</si>
  <si>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</si>
  <si>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</si>
  <si>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</si>
  <si>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</si>
  <si>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</si>
  <si>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</si>
  <si>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</si>
  <si>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</si>
  <si>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</si>
  <si>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</si>
  <si>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</si>
  <si>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</si>
  <si>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</si>
  <si>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</si>
  <si>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</si>
  <si>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</si>
  <si>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</si>
  <si>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</si>
  <si>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</si>
  <si>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</si>
  <si>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</si>
  <si>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</si>
  <si>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</si>
  <si>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</si>
  <si>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</si>
  <si>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</si>
  <si>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</si>
  <si>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</si>
  <si>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</si>
  <si>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</si>
  <si>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</si>
  <si>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</si>
  <si>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</si>
  <si>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</si>
  <si>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</si>
  <si>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</si>
  <si>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</si>
  <si>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</si>
  <si>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</si>
  <si>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</si>
  <si>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</si>
  <si>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</si>
  <si>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</si>
  <si>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</si>
  <si>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</si>
  <si>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</si>
  <si>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</si>
  <si>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</si>
  <si>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</si>
  <si>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</si>
  <si>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</si>
  <si>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</si>
  <si>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</si>
  <si>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</si>
  <si>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</si>
  <si>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</si>
  <si>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</si>
  <si>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</si>
  <si>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</si>
  <si>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</si>
  <si>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</si>
  <si>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</si>
  <si>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</si>
  <si>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</si>
  <si>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</si>
  <si>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</si>
  <si>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</si>
  <si>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</si>
  <si>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</si>
  <si>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</si>
  <si>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</si>
  <si>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</si>
  <si>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</si>
  <si>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</si>
  <si>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</si>
  <si>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</si>
  <si>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</si>
  <si>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</si>
  <si>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</si>
  <si>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</si>
  <si>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</si>
  <si>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</si>
  <si>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</si>
  <si>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</si>
  <si>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</si>
  <si>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</si>
  <si>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</si>
  <si>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</si>
  <si>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</si>
  <si>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</si>
  <si>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</si>
  <si>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</si>
  <si>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</si>
  <si>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</si>
  <si>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</si>
  <si>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</si>
  <si>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</si>
  <si>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</si>
  <si>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</si>
  <si>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</si>
  <si>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</si>
  <si>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</si>
  <si>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</si>
  <si>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</si>
  <si>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</si>
  <si>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</si>
  <si>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</si>
  <si>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</si>
  <si>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</si>
  <si>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</si>
  <si>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</si>
  <si>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</si>
  <si>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</si>
  <si>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</si>
  <si>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</si>
  <si>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</si>
  <si>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</si>
  <si>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</si>
  <si>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</si>
  <si>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</si>
  <si>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</si>
  <si>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</si>
  <si>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</si>
  <si>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</si>
  <si>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</si>
  <si>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</si>
  <si>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</si>
  <si>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</si>
  <si>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</si>
  <si>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</si>
  <si>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</si>
  <si>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</si>
  <si>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</si>
  <si>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</si>
  <si>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</si>
  <si>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</si>
  <si>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</si>
  <si>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</si>
  <si>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</si>
  <si>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</si>
  <si>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</si>
  <si>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</si>
  <si>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</si>
  <si>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</si>
  <si>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</si>
  <si>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</si>
  <si>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</si>
  <si>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</si>
  <si>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</si>
  <si>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</si>
  <si>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</si>
  <si>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</si>
  <si>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</si>
  <si>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</si>
  <si>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</si>
  <si>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</si>
  <si>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</si>
  <si>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</si>
  <si>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</si>
  <si>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</si>
  <si>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</si>
  <si>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</si>
  <si>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</si>
  <si>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</si>
  <si>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</si>
  <si>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</si>
  <si>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</si>
  <si>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</si>
  <si>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</si>
  <si>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</si>
  <si>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</si>
  <si>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</si>
  <si>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</si>
  <si>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</si>
  <si>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</si>
  <si>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</si>
  <si>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</si>
  <si>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</si>
  <si>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</si>
  <si>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</si>
  <si>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</si>
  <si>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</si>
  <si>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</si>
  <si>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</si>
  <si>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</si>
  <si>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</si>
  <si>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</si>
  <si>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</si>
  <si>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</si>
  <si>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</si>
  <si>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</si>
  <si>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</si>
  <si>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</si>
  <si>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</si>
  <si>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</si>
  <si>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</si>
  <si>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</si>
  <si>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</si>
  <si>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</si>
  <si>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</si>
  <si>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</si>
  <si>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</si>
  <si>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</si>
  <si>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</si>
  <si>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</si>
  <si>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</si>
  <si>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</si>
  <si>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</si>
  <si>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</si>
  <si>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</si>
  <si>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</si>
  <si>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</si>
  <si>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</si>
  <si>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</si>
  <si>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</si>
  <si>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</si>
  <si>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</si>
  <si>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</si>
  <si>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</si>
  <si>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</si>
  <si>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</si>
  <si>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</si>
  <si>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</si>
  <si>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</si>
  <si>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</si>
  <si>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</si>
  <si>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</si>
  <si>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</si>
  <si>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</si>
  <si>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</si>
  <si>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</si>
  <si>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</si>
  <si>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</si>
  <si>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</si>
  <si>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</si>
  <si>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</si>
  <si>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</si>
  <si>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</si>
  <si>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</si>
  <si>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</si>
  <si>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</si>
  <si>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</si>
  <si>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</si>
  <si>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</si>
  <si>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</si>
  <si>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</si>
  <si>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</si>
  <si>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</si>
  <si>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</si>
  <si>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</si>
  <si>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</si>
  <si>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</si>
  <si>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</si>
  <si>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</si>
  <si>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</si>
  <si>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</si>
  <si>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</si>
  <si>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</si>
  <si>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</si>
  <si>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</si>
  <si>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</si>
  <si>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</si>
  <si>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</si>
  <si>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</si>
  <si>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</si>
  <si>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</si>
  <si>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</si>
  <si>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</si>
  <si>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</si>
  <si>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</si>
  <si>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</si>
  <si>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</si>
  <si>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</si>
  <si>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</si>
  <si>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</si>
  <si>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</si>
  <si>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</si>
  <si>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</si>
  <si>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</si>
  <si>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</si>
  <si>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</si>
  <si>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</si>
  <si>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</si>
  <si>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</si>
  <si>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</si>
  <si>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</si>
  <si>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</si>
  <si>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</si>
  <si>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</si>
  <si>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</si>
  <si>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</si>
  <si>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</si>
  <si>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</si>
  <si>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</si>
  <si>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</si>
  <si>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</si>
  <si>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</si>
  <si>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</si>
  <si>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</si>
  <si>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</si>
  <si>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</si>
  <si>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</si>
  <si>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</si>
  <si>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</si>
  <si>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</si>
  <si>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</si>
  <si>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</si>
  <si>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</si>
  <si>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</si>
  <si>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</si>
  <si>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</si>
  <si>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</si>
  <si>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</si>
  <si>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</si>
  <si>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</si>
  <si>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</si>
  <si>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</si>
  <si>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</si>
  <si>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</si>
  <si>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</si>
  <si>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</si>
  <si>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</si>
  <si>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</si>
  <si>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</si>
  <si>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</si>
  <si>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</si>
  <si>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</si>
  <si>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</si>
  <si>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</si>
  <si>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</si>
  <si>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</si>
  <si>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</si>
  <si>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</si>
  <si>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</si>
  <si>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</si>
  <si>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</si>
  <si>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</si>
  <si>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</si>
  <si>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</si>
  <si>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</si>
  <si>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</si>
  <si>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</si>
  <si>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</si>
  <si>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</si>
  <si>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</si>
  <si>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</si>
  <si>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</si>
  <si>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</si>
  <si>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</si>
  <si>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</si>
  <si>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</si>
  <si>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</si>
  <si>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</si>
  <si>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</si>
  <si>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</si>
  <si>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</si>
  <si>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</si>
  <si>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</si>
  <si>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</si>
  <si>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</si>
  <si>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</si>
  <si>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</si>
  <si>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</si>
  <si>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</si>
  <si>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</si>
  <si>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</si>
  <si>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</si>
  <si>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</si>
  <si>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</si>
  <si>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</si>
  <si>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</si>
  <si>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</si>
  <si>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</si>
  <si>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</si>
  <si>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</si>
  <si>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</si>
  <si>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</si>
  <si>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</si>
  <si>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</si>
  <si>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</si>
  <si>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</si>
  <si>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</si>
  <si>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</si>
  <si>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</si>
  <si>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</si>
  <si>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</si>
  <si>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</si>
  <si>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</si>
  <si>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</si>
  <si>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</si>
  <si>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</si>
  <si>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</si>
  <si>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</si>
  <si>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</si>
  <si>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</si>
  <si>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</si>
  <si>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</si>
  <si>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</si>
  <si>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</si>
  <si>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</si>
  <si>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</si>
  <si>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</si>
  <si>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</si>
  <si>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</si>
  <si>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</si>
  <si>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</si>
  <si>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</si>
  <si>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</si>
  <si>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</si>
  <si>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</si>
  <si>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</si>
  <si>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</si>
  <si>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</si>
  <si>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</si>
  <si>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</si>
  <si>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</si>
  <si>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</si>
  <si>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</si>
  <si>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</si>
  <si>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</si>
  <si>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</si>
  <si>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</si>
  <si>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</si>
  <si>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</si>
  <si>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</si>
  <si>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</si>
  <si>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</si>
  <si>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</si>
  <si>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</si>
  <si>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</si>
  <si>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</si>
  <si>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</si>
  <si>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</si>
  <si>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</si>
  <si>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</si>
  <si>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</si>
  <si>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</si>
  <si>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</si>
  <si>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</si>
  <si>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</si>
  <si>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</si>
  <si>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</si>
  <si>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</si>
  <si>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</si>
  <si>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</si>
  <si>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</si>
  <si>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</si>
  <si>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</si>
  <si>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</si>
  <si>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</si>
  <si>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</si>
  <si>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</si>
  <si>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</si>
  <si>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</si>
  <si>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</si>
  <si>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</si>
  <si>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</si>
  <si>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</si>
  <si>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</si>
  <si>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</si>
  <si>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</si>
  <si>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</si>
  <si>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</si>
  <si>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</si>
  <si>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</si>
  <si>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</si>
  <si>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</si>
  <si>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</si>
  <si>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</si>
  <si>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</si>
  <si>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</si>
  <si>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</si>
  <si>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</si>
  <si>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</si>
  <si>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</si>
  <si>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</si>
  <si>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</si>
  <si>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</si>
  <si>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</si>
  <si>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</si>
  <si>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</si>
  <si>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</si>
  <si>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</si>
  <si>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</si>
  <si>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</si>
  <si>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</si>
  <si>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</si>
  <si>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</si>
  <si>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</si>
  <si>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</si>
  <si>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</si>
  <si>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</si>
  <si>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</si>
  <si>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</si>
  <si>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</si>
  <si>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</si>
  <si>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</si>
  <si>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</si>
  <si>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</si>
  <si>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</si>
  <si>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</si>
  <si>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</si>
  <si>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</si>
  <si>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</si>
  <si>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</si>
  <si>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</si>
  <si>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</si>
  <si>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</si>
  <si>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</si>
  <si>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</si>
  <si>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</si>
  <si>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</si>
  <si>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</si>
  <si>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</si>
  <si>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</si>
  <si>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</si>
  <si>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</si>
  <si>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</si>
  <si>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</si>
  <si>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</si>
  <si>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</si>
  <si>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</si>
  <si>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</si>
  <si>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</si>
  <si>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</si>
  <si>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</si>
  <si>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</si>
  <si>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</si>
  <si>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</si>
  <si>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</si>
  <si>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</si>
  <si>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</si>
  <si>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</si>
  <si>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</si>
  <si>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</si>
  <si>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</si>
  <si>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</si>
  <si>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</si>
  <si>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</si>
  <si>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</si>
  <si>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</si>
  <si>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</si>
  <si>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</si>
  <si>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</si>
  <si>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</si>
  <si>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</si>
  <si>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</si>
  <si>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</si>
  <si>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</si>
  <si>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</si>
  <si>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</si>
  <si>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</si>
  <si>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</si>
  <si>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</si>
  <si>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</si>
  <si>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</si>
  <si>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</si>
  <si>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</si>
  <si>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</si>
  <si>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</si>
  <si>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</si>
  <si>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</si>
  <si>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</si>
  <si>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</si>
  <si>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</si>
  <si>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</si>
  <si>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</si>
  <si>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</si>
  <si>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</si>
  <si>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</si>
  <si>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</si>
  <si>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</si>
  <si>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</si>
  <si>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</si>
  <si>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</si>
  <si>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</si>
  <si>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</si>
  <si>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</si>
  <si>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</si>
  <si>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</si>
  <si>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</si>
  <si>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</si>
  <si>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</si>
  <si>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</si>
  <si>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</si>
  <si>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</si>
  <si>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</si>
  <si>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</si>
  <si>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</si>
  <si>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</si>
  <si>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</si>
  <si>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</si>
  <si>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</si>
  <si>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</si>
  <si>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</si>
  <si>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</si>
  <si>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</si>
  <si>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</si>
  <si>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</si>
  <si>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</si>
  <si>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</si>
  <si>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</si>
  <si>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</si>
  <si>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</si>
  <si>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</si>
  <si>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</si>
  <si>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</si>
  <si>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</si>
  <si>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</si>
  <si>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</si>
  <si>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</si>
  <si>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</si>
  <si>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</si>
  <si>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</si>
  <si>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</si>
  <si>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</si>
  <si>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</si>
  <si>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</si>
  <si>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</si>
  <si>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</si>
  <si>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</si>
  <si>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</si>
  <si>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</si>
  <si>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</si>
  <si>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</si>
  <si>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</si>
  <si>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</si>
  <si>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</si>
  <si>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</si>
  <si>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</si>
  <si>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</si>
  <si>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</si>
  <si>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</si>
  <si>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</si>
  <si>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</si>
  <si>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</si>
  <si>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</si>
  <si>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</si>
  <si>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</si>
  <si>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</si>
  <si>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</si>
  <si>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</si>
  <si>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</si>
  <si>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</si>
  <si>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</si>
  <si>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</si>
  <si>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</si>
  <si>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</si>
  <si>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</si>
  <si>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</si>
  <si>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</si>
  <si>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</si>
  <si>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</si>
  <si>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</si>
  <si>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</si>
  <si>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</si>
  <si>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</si>
  <si>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</si>
  <si>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</si>
  <si>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</si>
  <si>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</si>
  <si>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</si>
  <si>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</si>
  <si>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</si>
  <si>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</si>
  <si>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</si>
  <si>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</si>
  <si>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</si>
  <si>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</si>
  <si>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</si>
  <si>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</si>
  <si>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</si>
  <si>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</si>
  <si>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</si>
  <si>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</si>
  <si>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</si>
  <si>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</si>
  <si>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</si>
  <si>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</si>
  <si>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</si>
  <si>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</si>
  <si>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</si>
  <si>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</si>
  <si>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</si>
  <si>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</si>
  <si>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</si>
  <si>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</si>
  <si>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</si>
  <si>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</si>
  <si>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</si>
  <si>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</si>
  <si>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</si>
  <si>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</si>
  <si>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</si>
  <si>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</si>
  <si>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</si>
  <si>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</si>
  <si>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</si>
  <si>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</si>
  <si>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</si>
  <si>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</si>
  <si>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</si>
  <si>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</si>
  <si>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</si>
  <si>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</si>
  <si>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</si>
  <si>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</si>
  <si>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</si>
  <si>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</si>
  <si>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</si>
  <si>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</si>
  <si>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</si>
  <si>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</si>
  <si>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</si>
  <si>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</si>
  <si>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</si>
  <si>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</si>
  <si>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</si>
  <si>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</si>
  <si>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</si>
  <si>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</si>
  <si>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</si>
  <si>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</si>
  <si>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</si>
  <si>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</si>
  <si>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</si>
  <si>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</si>
  <si>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</si>
  <si>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</si>
  <si>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</si>
  <si>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</si>
  <si>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</si>
  <si>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</si>
  <si>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</si>
  <si>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</si>
  <si>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</si>
  <si>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</si>
  <si>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</si>
  <si>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</si>
  <si>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</si>
  <si>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</si>
  <si>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</si>
  <si>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</si>
  <si>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</si>
  <si>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</si>
  <si>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</si>
  <si>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</si>
  <si>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</si>
  <si>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</si>
  <si>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</si>
  <si>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</si>
  <si>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</si>
  <si>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</si>
  <si>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</si>
  <si>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</si>
  <si>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</si>
  <si>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</si>
  <si>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</si>
  <si>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</si>
  <si>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</si>
  <si>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</si>
  <si>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</si>
  <si>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</si>
  <si>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</si>
  <si>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</si>
  <si>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</si>
  <si>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</si>
  <si>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</si>
  <si>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</si>
  <si>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</si>
  <si>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</si>
  <si>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</si>
  <si>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</si>
  <si>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</si>
  <si>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</si>
  <si>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</si>
  <si>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</si>
  <si>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</si>
  <si>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</si>
  <si>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</si>
  <si>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</si>
  <si>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</si>
  <si>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</si>
  <si>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</si>
  <si>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</si>
  <si>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</si>
  <si>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</si>
  <si>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</si>
  <si>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</si>
  <si>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</si>
  <si>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</si>
  <si>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</si>
  <si>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</si>
  <si>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</si>
  <si>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</si>
  <si>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</si>
  <si>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</si>
  <si>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</si>
  <si>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</si>
  <si>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</si>
  <si>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</si>
  <si>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</si>
  <si>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</si>
  <si>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</si>
  <si>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</si>
  <si>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</si>
  <si>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</si>
  <si>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</si>
  <si>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</si>
  <si>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</si>
  <si>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</si>
  <si>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</si>
  <si>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</si>
  <si>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</si>
  <si>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</si>
  <si>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</si>
  <si>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</si>
  <si>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</si>
  <si>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</si>
  <si>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</si>
  <si>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</si>
  <si>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</si>
  <si>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</si>
  <si>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</si>
  <si>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</si>
  <si>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</si>
  <si>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</si>
  <si>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</si>
  <si>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</si>
  <si>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</si>
  <si>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</si>
  <si>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</si>
  <si>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</si>
  <si>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</si>
  <si>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</si>
  <si>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</si>
  <si>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</si>
  <si>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</si>
  <si>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</si>
  <si>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</si>
  <si>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</si>
  <si>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</si>
  <si>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</si>
  <si>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</si>
  <si>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</si>
  <si>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</si>
  <si>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</si>
  <si>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</si>
  <si>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</si>
  <si>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</si>
  <si>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</si>
  <si>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</si>
  <si>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</si>
  <si>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</si>
  <si>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</si>
  <si>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</si>
  <si>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</si>
  <si>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</si>
  <si>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</si>
  <si>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</si>
  <si>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</si>
  <si>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</si>
  <si>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</si>
  <si>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</si>
  <si>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</si>
  <si>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</si>
  <si>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</si>
  <si>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</si>
  <si>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</si>
  <si>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</si>
  <si>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</si>
  <si>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</si>
  <si>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</si>
  <si>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</si>
  <si>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</si>
  <si>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</si>
  <si>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</si>
  <si>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</si>
  <si>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</si>
  <si>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</si>
  <si>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</si>
  <si>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</si>
  <si>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</si>
  <si>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</si>
  <si>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</si>
  <si>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</si>
  <si>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</si>
  <si>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</si>
  <si>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</si>
  <si>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</si>
  <si>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</si>
  <si>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</si>
  <si>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</si>
  <si>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</si>
  <si>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</si>
  <si>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</si>
  <si>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</si>
  <si>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</si>
  <si>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</si>
  <si>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</si>
  <si>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</si>
  <si>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</si>
  <si>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</si>
  <si>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</si>
  <si>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</si>
  <si>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</si>
  <si>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</si>
  <si>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</si>
  <si>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</si>
  <si>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</si>
  <si>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</si>
  <si>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</si>
  <si>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</si>
  <si>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</si>
  <si>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</si>
  <si>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</si>
  <si>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</si>
  <si>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</si>
  <si>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</si>
  <si>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</si>
  <si>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</si>
  <si>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</si>
  <si>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</si>
  <si>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</si>
  <si>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</si>
  <si>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</si>
  <si>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</si>
  <si>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</si>
  <si>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</si>
  <si>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</si>
  <si>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</si>
  <si>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</si>
  <si>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</si>
  <si>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</si>
  <si>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</si>
  <si>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</si>
  <si>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</si>
  <si>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</si>
  <si>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</si>
  <si>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</si>
  <si>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</si>
  <si>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</si>
  <si>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</si>
  <si>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</si>
  <si>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</si>
  <si>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</si>
  <si>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</si>
  <si>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</si>
  <si>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</si>
  <si>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</si>
  <si>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</si>
  <si>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</si>
  <si>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</si>
  <si>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</si>
  <si>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</si>
  <si>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</si>
  <si>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</si>
  <si>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</si>
  <si>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</si>
  <si>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</si>
  <si>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</si>
  <si>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</si>
  <si>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</si>
  <si>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</si>
  <si>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</si>
  <si>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</si>
  <si>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</si>
  <si>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</si>
  <si>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</si>
  <si>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</si>
  <si>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</si>
  <si>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</si>
  <si>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</si>
  <si>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</si>
  <si>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</si>
  <si>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</si>
  <si>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</si>
  <si>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</si>
  <si>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</si>
  <si>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</si>
  <si>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</si>
  <si>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</si>
  <si>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</si>
  <si>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</si>
  <si>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</si>
  <si>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</si>
  <si>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</si>
  <si>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</si>
  <si>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</si>
  <si>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</si>
  <si>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</si>
  <si>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</si>
  <si>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</si>
  <si>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</si>
  <si>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</si>
  <si>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</si>
  <si>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</si>
  <si>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</si>
  <si>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</si>
  <si>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</si>
  <si>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</si>
  <si>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</si>
  <si>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</si>
  <si>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</si>
  <si>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</si>
  <si>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</si>
  <si>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</si>
  <si>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</si>
  <si>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</si>
  <si>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</si>
  <si>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</si>
  <si>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</si>
  <si>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</si>
  <si>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</si>
  <si>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</si>
  <si>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</si>
  <si>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</si>
  <si>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</si>
  <si>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</si>
  <si>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</si>
  <si>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</si>
  <si>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</si>
  <si>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</si>
  <si>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</si>
  <si>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</si>
  <si>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</si>
  <si>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</si>
  <si>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</si>
  <si>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</si>
  <si>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</si>
  <si>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</si>
  <si>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</si>
  <si>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</si>
  <si>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</si>
  <si>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</si>
  <si>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</si>
  <si>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</si>
  <si>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</si>
  <si>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</si>
  <si>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</si>
  <si>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</si>
  <si>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</si>
  <si>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</si>
  <si>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</si>
  <si>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</si>
  <si>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</si>
  <si>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</si>
  <si>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</si>
  <si>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</si>
  <si>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</si>
  <si>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</si>
  <si>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</si>
  <si>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</si>
  <si>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</si>
  <si>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</si>
  <si>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</si>
  <si>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</si>
  <si>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</si>
  <si>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</si>
  <si>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</si>
  <si>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</si>
  <si>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</si>
  <si>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</si>
  <si>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</si>
  <si>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</si>
  <si>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</si>
  <si>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</si>
  <si>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</si>
  <si>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</si>
  <si>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</si>
  <si>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</si>
  <si>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</si>
  <si>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</si>
  <si>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</si>
  <si>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</si>
  <si>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</si>
  <si>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</si>
  <si>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</si>
  <si>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</si>
  <si>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</si>
  <si>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</si>
  <si>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</si>
  <si>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</si>
  <si>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</si>
  <si>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</si>
  <si>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</si>
  <si>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</si>
  <si>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</si>
  <si>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</si>
  <si>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</si>
  <si>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</si>
  <si>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</si>
  <si>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</si>
  <si>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</si>
  <si>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</si>
  <si>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</si>
  <si>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</si>
  <si>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</si>
  <si>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</si>
  <si>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</si>
  <si>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</si>
  <si>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</si>
  <si>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</si>
  <si>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</si>
  <si>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</si>
  <si>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</si>
  <si>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</si>
  <si>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</si>
  <si>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</si>
  <si>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</si>
  <si>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</si>
  <si>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</si>
  <si>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</si>
  <si>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</si>
  <si>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</si>
  <si>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</si>
  <si>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</si>
  <si>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</si>
  <si>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</si>
  <si>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</si>
  <si>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</si>
  <si>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</si>
  <si>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</si>
  <si>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</si>
  <si>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</si>
  <si>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</si>
  <si>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</si>
  <si>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</si>
  <si>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</si>
  <si>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</si>
  <si>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</si>
  <si>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</si>
  <si>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</si>
  <si>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</si>
  <si>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</si>
  <si>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</si>
  <si>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</si>
  <si>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</si>
  <si>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</si>
  <si>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</si>
  <si>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</si>
  <si>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</si>
  <si>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</si>
  <si>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</si>
  <si>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</si>
  <si>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</si>
  <si>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</si>
  <si>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</si>
  <si>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</si>
  <si>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</si>
  <si>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</si>
  <si>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</si>
  <si>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</si>
  <si>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</si>
  <si>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</si>
  <si>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</si>
  <si>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</si>
  <si>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</si>
  <si>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</si>
  <si>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</si>
  <si>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</si>
  <si>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</si>
  <si>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</si>
  <si>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</si>
  <si>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</si>
  <si>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</si>
  <si>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</si>
  <si>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</si>
  <si>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</si>
  <si>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</si>
  <si>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</si>
  <si>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</si>
  <si>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</si>
  <si>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</si>
  <si>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</si>
  <si>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</si>
  <si>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</si>
  <si>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</si>
  <si>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</si>
  <si>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</si>
  <si>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</si>
  <si>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</si>
  <si>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</si>
  <si>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</si>
  <si>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</si>
  <si>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</si>
  <si>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</si>
  <si>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</si>
  <si>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</si>
  <si>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</si>
  <si>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</si>
  <si>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</si>
  <si>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</si>
  <si>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</si>
  <si>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</si>
  <si>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</si>
  <si>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</si>
  <si>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</si>
  <si>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</si>
  <si>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</si>
  <si>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</si>
  <si>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</si>
  <si>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</si>
  <si>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</si>
  <si>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</si>
  <si>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</si>
  <si>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</si>
  <si>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</si>
  <si>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</si>
  <si>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</si>
  <si>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</si>
  <si>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</si>
  <si>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</si>
  <si>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</si>
  <si>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</si>
  <si>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</si>
  <si>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</si>
  <si>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</si>
  <si>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</si>
  <si>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</si>
  <si>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</si>
  <si>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</si>
  <si>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</si>
  <si>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</si>
  <si>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</si>
  <si>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</si>
  <si>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</si>
  <si>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</si>
  <si>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</si>
  <si>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</si>
  <si>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</si>
  <si>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</si>
  <si>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</si>
  <si>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</si>
  <si>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</si>
  <si>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</si>
  <si>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</si>
  <si>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</si>
  <si>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</si>
  <si>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</si>
  <si>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</si>
  <si>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</si>
  <si>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</si>
  <si>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</si>
  <si>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</si>
  <si>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</si>
  <si>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</si>
  <si>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</si>
  <si>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</si>
  <si>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</si>
  <si>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</si>
  <si>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</si>
  <si>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</si>
  <si>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</si>
  <si>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</si>
  <si>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</si>
  <si>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</si>
  <si>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</si>
  <si>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</si>
  <si>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</si>
  <si>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</si>
  <si>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</si>
  <si>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</si>
  <si>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</si>
  <si>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</si>
  <si>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</si>
  <si>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</si>
  <si>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</si>
  <si>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</si>
  <si>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</si>
  <si>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</si>
  <si>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</si>
  <si>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</si>
  <si>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</si>
  <si>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</si>
  <si>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</si>
  <si>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</si>
  <si>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</si>
  <si>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</si>
  <si>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</si>
  <si>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</si>
  <si>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</si>
  <si>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</si>
  <si>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</si>
  <si>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</si>
  <si>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</si>
  <si>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</si>
  <si>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</si>
  <si>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</si>
  <si>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</si>
  <si>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</si>
  <si>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</si>
  <si>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</si>
  <si>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</si>
  <si>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</si>
  <si>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</si>
  <si>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</si>
  <si>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</si>
  <si>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</si>
  <si>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</si>
  <si>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</si>
  <si>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</si>
  <si>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</si>
  <si>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</si>
  <si>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</si>
  <si>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</si>
  <si>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</si>
  <si>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</si>
  <si>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</si>
  <si>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</si>
  <si>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</si>
  <si>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</si>
  <si>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</si>
  <si>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</si>
  <si>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</si>
  <si>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</si>
  <si>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</si>
  <si>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</si>
  <si>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</si>
  <si>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</si>
  <si>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</si>
  <si>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</si>
  <si>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</si>
  <si>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</si>
  <si>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</si>
  <si>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</si>
  <si>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</si>
  <si>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</si>
  <si>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</si>
  <si>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</si>
  <si>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</si>
  <si>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</si>
  <si>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</si>
  <si>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</si>
  <si>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</si>
  <si>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</si>
  <si>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</si>
  <si>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</si>
  <si>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</si>
  <si>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</si>
  <si>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</si>
  <si>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</si>
  <si>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</si>
  <si>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</si>
  <si>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</si>
  <si>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</si>
  <si>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</si>
  <si>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</si>
  <si>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</si>
  <si>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</si>
  <si>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</si>
  <si>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</si>
  <si>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</si>
  <si>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</si>
  <si>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</si>
  <si>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</si>
  <si>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</si>
  <si>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</si>
  <si>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</si>
  <si>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</si>
  <si>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</si>
  <si>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</si>
  <si>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</si>
  <si>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</si>
  <si>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</si>
  <si>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</si>
  <si>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</si>
  <si>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</si>
  <si>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</si>
  <si>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</si>
  <si>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</si>
  <si>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</si>
  <si>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</si>
  <si>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</si>
  <si>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</si>
  <si>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</si>
  <si>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</si>
  <si>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</si>
  <si>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</si>
  <si>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</si>
  <si>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</si>
  <si>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</si>
  <si>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</si>
  <si>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</si>
  <si>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</si>
  <si>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</si>
  <si>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</si>
  <si>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</si>
  <si>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</si>
  <si>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</si>
  <si>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</si>
  <si>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</si>
  <si>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</si>
  <si>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</si>
  <si>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</si>
  <si>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</si>
  <si>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</si>
  <si>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</si>
  <si>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</si>
  <si>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</si>
  <si>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</si>
  <si>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</si>
  <si>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</si>
  <si>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</si>
  <si>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</si>
  <si>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</si>
  <si>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</si>
  <si>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</si>
  <si>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</si>
  <si>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</si>
  <si>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</si>
  <si>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</si>
  <si>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</si>
  <si>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</si>
  <si>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</si>
  <si>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</si>
  <si>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</si>
  <si>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</si>
  <si>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</si>
  <si>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</si>
  <si>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</si>
  <si>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</si>
  <si>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</si>
  <si>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</si>
  <si>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</si>
  <si>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</si>
  <si>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</si>
  <si>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</si>
  <si>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</si>
  <si>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</si>
  <si>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</si>
  <si>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</si>
  <si>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</si>
  <si>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</si>
  <si>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</si>
  <si>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</si>
  <si>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</si>
  <si>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</si>
  <si>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</si>
  <si>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</si>
  <si>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</si>
  <si>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</si>
  <si>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</si>
  <si>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</si>
  <si>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</si>
  <si>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</si>
  <si>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</si>
  <si>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</si>
  <si>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</si>
  <si>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</si>
  <si>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</si>
  <si>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</si>
  <si>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</si>
  <si>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</si>
  <si>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</si>
  <si>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</si>
  <si>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</si>
  <si>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</si>
  <si>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</si>
  <si>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</si>
  <si>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</si>
  <si>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</si>
  <si>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</si>
  <si>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</si>
  <si>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</si>
  <si>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</si>
  <si>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</si>
  <si>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</si>
  <si>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</si>
  <si>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</si>
  <si>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</si>
  <si>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</si>
  <si>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</si>
  <si>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</si>
  <si>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</si>
  <si>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</si>
  <si>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</si>
  <si>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</si>
  <si>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</si>
  <si>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</si>
  <si>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</si>
  <si>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</si>
  <si>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</si>
  <si>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</si>
  <si>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</si>
  <si>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</si>
  <si>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</si>
  <si>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</si>
  <si>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</si>
  <si>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</si>
  <si>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</si>
  <si>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</si>
  <si>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</si>
  <si>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</si>
  <si>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</si>
  <si>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</si>
  <si>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</si>
  <si>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</si>
  <si>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</si>
  <si>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</si>
  <si>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</si>
  <si>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</si>
  <si>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</si>
  <si>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</si>
  <si>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</si>
  <si>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</si>
  <si>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</si>
  <si>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</si>
  <si>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</si>
  <si>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</si>
  <si>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</si>
  <si>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</si>
  <si>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</si>
  <si>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</si>
  <si>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</si>
  <si>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</si>
  <si>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</si>
  <si>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</si>
  <si>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</si>
  <si>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</si>
  <si>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</si>
  <si>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</si>
  <si>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</si>
  <si>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</si>
  <si>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</si>
  <si>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</si>
  <si>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</si>
  <si>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</si>
  <si>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</si>
  <si>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</si>
  <si>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</si>
  <si>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</si>
  <si>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</si>
  <si>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</si>
  <si>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</si>
  <si>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</si>
  <si>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</si>
  <si>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</si>
  <si>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</si>
  <si>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</si>
  <si>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</si>
  <si>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</si>
  <si>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</si>
  <si>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</si>
  <si>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</si>
  <si>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</si>
  <si>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</si>
  <si>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</si>
  <si>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</si>
  <si>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</si>
  <si>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</si>
  <si>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</si>
  <si>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</si>
  <si>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</si>
  <si>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</si>
  <si>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</si>
  <si>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</si>
  <si>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</si>
  <si>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</si>
  <si>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</si>
  <si>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</si>
  <si>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</si>
  <si>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</si>
  <si>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</si>
  <si>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</si>
  <si>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</si>
  <si>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</si>
  <si>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</si>
  <si>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</si>
  <si>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</si>
  <si>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</si>
  <si>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</si>
  <si>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</si>
  <si>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</si>
  <si>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</si>
  <si>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</si>
  <si>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</si>
  <si>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</si>
  <si>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</si>
  <si>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</si>
  <si>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</si>
  <si>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</si>
  <si>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</si>
  <si>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</si>
  <si>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</si>
  <si>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</si>
  <si>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</si>
  <si>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</si>
  <si>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</si>
  <si>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</si>
  <si>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</si>
  <si>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</si>
  <si>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</si>
  <si>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</si>
  <si>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</si>
  <si>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</si>
  <si>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</si>
  <si>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</si>
  <si>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</si>
  <si>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</si>
  <si>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</si>
  <si>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</si>
  <si>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</si>
  <si>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</si>
  <si>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</si>
  <si>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</si>
  <si>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</si>
  <si>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</si>
  <si>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</si>
  <si>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</si>
  <si>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</si>
  <si>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</si>
  <si>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</si>
  <si>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</si>
  <si>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</si>
  <si>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</si>
  <si>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</si>
  <si>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</si>
  <si>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</si>
  <si>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</si>
  <si>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</si>
  <si>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</si>
  <si>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</si>
  <si>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</si>
  <si>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</si>
  <si>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</si>
  <si>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</si>
  <si>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</si>
  <si>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</si>
  <si>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</si>
  <si>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</si>
  <si>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</si>
  <si>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</si>
  <si>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</si>
  <si>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</si>
  <si>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</si>
  <si>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</si>
  <si>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</si>
  <si>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</si>
  <si>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</si>
  <si>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</si>
  <si>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</si>
  <si>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</si>
  <si>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</si>
  <si>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</si>
  <si>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</si>
  <si>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</si>
  <si>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</si>
  <si>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</si>
  <si>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</si>
  <si>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</si>
  <si>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</si>
  <si>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</si>
  <si>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</si>
  <si>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</si>
  <si>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</si>
  <si>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</si>
  <si>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</si>
  <si>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</si>
  <si>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</si>
  <si>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</si>
  <si>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</si>
  <si>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</si>
  <si>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</si>
  <si>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</si>
  <si>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</si>
  <si>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</si>
  <si>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</si>
  <si>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</si>
  <si>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</si>
  <si>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</si>
  <si>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</si>
  <si>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</si>
  <si>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</si>
  <si>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</si>
  <si>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</si>
  <si>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</si>
  <si>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</si>
  <si>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</si>
  <si>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</si>
  <si>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</si>
  <si>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</si>
  <si>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</si>
  <si>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</si>
  <si>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</si>
  <si>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</si>
  <si>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</si>
  <si>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</si>
  <si>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</si>
  <si>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</si>
  <si>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</si>
  <si>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</si>
  <si>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</si>
  <si>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</si>
  <si>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</si>
  <si>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</si>
  <si>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</si>
  <si>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</si>
  <si>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</si>
  <si>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</si>
  <si>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</si>
  <si>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</si>
  <si>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</si>
  <si>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</si>
  <si>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</si>
  <si>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</si>
  <si>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</si>
  <si>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</si>
  <si>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</si>
  <si>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</si>
  <si>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</si>
  <si>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</si>
  <si>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</si>
  <si>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</si>
  <si>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</si>
  <si>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</si>
  <si>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</si>
  <si>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</si>
  <si>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</si>
  <si>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</si>
  <si>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</si>
  <si>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</si>
  <si>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</si>
  <si>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</si>
  <si>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</si>
  <si>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</si>
  <si>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</si>
  <si>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</si>
  <si>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</si>
  <si>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</si>
  <si>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</si>
  <si>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</si>
  <si>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</si>
  <si>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</si>
  <si>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</si>
  <si>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</si>
  <si>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</si>
  <si>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</si>
  <si>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</si>
  <si>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</si>
  <si>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</si>
  <si>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</si>
  <si>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</si>
  <si>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</si>
  <si>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</si>
  <si>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</si>
  <si>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</si>
  <si>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</si>
  <si>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</si>
  <si>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</si>
  <si>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</si>
  <si>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</si>
  <si>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</si>
  <si>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</si>
  <si>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</si>
  <si>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</si>
  <si>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</si>
  <si>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</si>
  <si>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</si>
  <si>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</si>
  <si>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</si>
  <si>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</si>
  <si>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</si>
  <si>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</si>
  <si>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</si>
  <si>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</si>
  <si>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</si>
  <si>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</si>
  <si>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</si>
  <si>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</si>
  <si>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</si>
  <si>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</si>
  <si>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</si>
  <si>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</si>
  <si>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</si>
  <si>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</si>
  <si>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</si>
  <si>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</si>
  <si>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</si>
  <si>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</si>
  <si>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</si>
  <si>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</si>
  <si>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</si>
  <si>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</si>
  <si>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</si>
  <si>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</si>
  <si>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</si>
  <si>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</si>
  <si>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</si>
  <si>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</si>
  <si>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</si>
  <si>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</si>
  <si>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</si>
  <si>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</si>
  <si>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</si>
  <si>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</si>
  <si>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</si>
  <si>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</si>
  <si>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</si>
  <si>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</si>
  <si>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</si>
  <si>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</si>
  <si>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</si>
  <si>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</si>
  <si>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</si>
  <si>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</si>
  <si>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</si>
  <si>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</si>
  <si>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</si>
  <si>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</si>
  <si>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</si>
  <si>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</si>
  <si>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</si>
  <si>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</si>
  <si>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</si>
  <si>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</si>
  <si>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</si>
  <si>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</si>
  <si>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</si>
  <si>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</si>
  <si>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</si>
  <si>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</si>
  <si>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</si>
  <si>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</si>
  <si>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</si>
  <si>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</si>
  <si>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</si>
  <si>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</si>
  <si>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</si>
  <si>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</si>
  <si>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</si>
  <si>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</si>
  <si>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</si>
  <si>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</si>
  <si>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</si>
  <si>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</si>
  <si>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</si>
  <si>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</si>
  <si>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</si>
  <si>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</si>
  <si>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</si>
  <si>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</si>
  <si>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</si>
  <si>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</si>
  <si>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</si>
  <si>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</si>
  <si>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</si>
  <si>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</si>
  <si>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</si>
  <si>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</si>
  <si>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</si>
  <si>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</si>
  <si>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</si>
  <si>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</si>
  <si>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</si>
  <si>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</si>
  <si>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</si>
  <si>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</si>
  <si>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</si>
  <si>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</si>
  <si>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</si>
  <si>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</si>
  <si>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</si>
  <si>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</si>
  <si>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</si>
  <si>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</si>
  <si>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</si>
  <si>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</si>
  <si>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</si>
  <si>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</si>
  <si>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</si>
  <si>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</si>
  <si>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</si>
  <si>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</si>
  <si>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</si>
  <si>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</si>
  <si>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</si>
  <si>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</si>
  <si>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</si>
  <si>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</si>
  <si>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</si>
  <si>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</si>
  <si>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</si>
  <si>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</si>
  <si>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</si>
  <si>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</si>
  <si>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</si>
  <si>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</si>
  <si>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</si>
  <si>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</si>
  <si>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</si>
  <si>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</si>
  <si>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</si>
  <si>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</si>
  <si>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</si>
  <si>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</si>
  <si>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</si>
  <si>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</si>
  <si>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</si>
  <si>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</si>
  <si>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</si>
  <si>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</si>
  <si>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</si>
  <si>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</si>
  <si>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</si>
  <si>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</si>
  <si>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</si>
  <si>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</si>
  <si>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</si>
  <si>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</si>
  <si>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</si>
  <si>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</si>
  <si>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</si>
  <si>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</si>
  <si>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</si>
  <si>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</si>
  <si>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</si>
  <si>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</si>
  <si>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</si>
  <si>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</si>
  <si>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</si>
  <si>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</si>
  <si>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</si>
  <si>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</si>
  <si>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</si>
  <si>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</si>
  <si>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</si>
  <si>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</si>
  <si>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</si>
  <si>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</si>
  <si>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</si>
  <si>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</si>
  <si>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</si>
  <si>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</si>
  <si>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</si>
  <si>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</si>
  <si>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</si>
  <si>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</si>
  <si>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</si>
  <si>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</si>
  <si>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</si>
  <si>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</si>
  <si>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</si>
  <si>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</si>
  <si>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</si>
  <si>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</si>
  <si>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</si>
  <si>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</si>
  <si>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</si>
  <si>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</si>
  <si>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</si>
  <si>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</si>
  <si>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</si>
  <si>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</si>
  <si>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</si>
  <si>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</si>
  <si>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</si>
  <si>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</si>
  <si>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</si>
  <si>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</si>
  <si>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</si>
  <si>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</si>
  <si>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</si>
  <si>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</si>
  <si>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</si>
  <si>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</si>
  <si>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</si>
  <si>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</si>
  <si>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</si>
  <si>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</si>
  <si>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</si>
  <si>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</si>
  <si>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</si>
  <si>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</si>
  <si>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</si>
  <si>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</si>
  <si>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</si>
  <si>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</si>
  <si>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</si>
  <si>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</si>
  <si>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</si>
  <si>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</si>
  <si>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</si>
  <si>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</si>
  <si>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</si>
  <si>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</si>
  <si>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</si>
  <si>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</si>
  <si>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</si>
  <si>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</si>
  <si>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</si>
  <si>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</si>
  <si>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</si>
  <si>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</si>
  <si>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</si>
  <si>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</si>
  <si>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</si>
  <si>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</si>
  <si>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</si>
  <si>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</si>
  <si>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</si>
  <si>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</si>
  <si>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</si>
  <si>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</si>
  <si>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</si>
  <si>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</si>
  <si>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</si>
  <si>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</si>
  <si>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</si>
  <si>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</si>
  <si>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</si>
  <si>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</si>
  <si>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</si>
  <si>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</si>
  <si>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</si>
  <si>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</si>
  <si>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</si>
  <si>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</si>
  <si>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</si>
  <si>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</si>
  <si>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</si>
  <si>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</si>
  <si>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</si>
  <si>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</si>
  <si>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</si>
  <si>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</si>
  <si>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</si>
  <si>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</si>
  <si>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</si>
  <si>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</si>
  <si>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</si>
  <si>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</si>
  <si>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</si>
  <si>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</si>
  <si>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</si>
  <si>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</si>
  <si>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</si>
  <si>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</si>
  <si>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</si>
  <si>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</si>
  <si>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</si>
  <si>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</si>
  <si>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</si>
  <si>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</si>
  <si>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</si>
  <si>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</si>
  <si>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</si>
  <si>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</si>
  <si>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</si>
  <si>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</si>
  <si>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</si>
  <si>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</si>
  <si>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</si>
  <si>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</si>
  <si>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</si>
  <si>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</si>
  <si>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</si>
  <si>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</si>
  <si>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</si>
  <si>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</si>
  <si>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</si>
  <si>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</si>
  <si>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</si>
  <si>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</si>
  <si>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</si>
  <si>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</si>
  <si>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</si>
  <si>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</si>
  <si>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</si>
  <si>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</si>
  <si>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</si>
  <si>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</si>
  <si>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</si>
  <si>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</si>
  <si>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</si>
  <si>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</si>
  <si>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</si>
  <si>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</si>
  <si>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</si>
  <si>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</si>
  <si>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</si>
  <si>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</si>
  <si>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</si>
  <si>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</si>
  <si>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</si>
  <si>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</si>
  <si>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</si>
  <si>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</si>
  <si>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</si>
  <si>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</si>
  <si>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</si>
  <si>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</si>
  <si>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</si>
  <si>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</si>
  <si>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</si>
  <si>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</si>
  <si>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</si>
  <si>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</si>
  <si>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</si>
  <si>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</si>
  <si>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</si>
  <si>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</si>
  <si>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</si>
  <si>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</si>
  <si>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</si>
  <si>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</si>
  <si>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</si>
  <si>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</si>
  <si>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</si>
  <si>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</si>
  <si>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</si>
  <si>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</si>
  <si>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</si>
  <si>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</si>
  <si>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</si>
  <si>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</si>
  <si>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</si>
  <si>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</si>
  <si>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</si>
  <si>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</si>
  <si>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</si>
  <si>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</si>
  <si>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</si>
  <si>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</si>
  <si>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</si>
  <si>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</si>
  <si>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</si>
  <si>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</si>
  <si>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</si>
  <si>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</si>
  <si>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</si>
  <si>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</si>
  <si>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</si>
  <si>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</si>
  <si>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</si>
  <si>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</si>
  <si>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</si>
  <si>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</si>
  <si>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</si>
  <si>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</si>
  <si>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</si>
  <si>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</si>
  <si>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</si>
  <si>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</si>
  <si>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</si>
  <si>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</si>
  <si>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</si>
  <si>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</si>
  <si>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</si>
  <si>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</si>
  <si>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</si>
  <si>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</si>
  <si>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</si>
  <si>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</si>
  <si>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</si>
  <si>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</si>
  <si>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</si>
  <si>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</si>
  <si>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</si>
  <si>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</si>
  <si>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</si>
  <si>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</si>
  <si>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</si>
  <si>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</si>
  <si>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</si>
  <si>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</si>
  <si>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</si>
  <si>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</si>
  <si>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</si>
  <si>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</si>
  <si>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</si>
  <si>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</si>
  <si>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</si>
  <si>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</si>
  <si>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</si>
  <si>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</si>
  <si>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</si>
  <si>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</si>
  <si>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</si>
  <si>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</si>
  <si>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</si>
  <si>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</si>
  <si>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</si>
  <si>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</si>
  <si>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</si>
  <si>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</si>
  <si>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</si>
  <si>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</si>
  <si>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</si>
  <si>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</si>
  <si>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</si>
  <si>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</si>
  <si>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</si>
  <si>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</si>
  <si>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</si>
  <si>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</si>
  <si>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</si>
  <si>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</si>
  <si>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</si>
  <si>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</si>
  <si>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</si>
  <si>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</si>
  <si>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</si>
  <si>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</si>
  <si>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</si>
  <si>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</si>
  <si>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</si>
  <si>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</si>
  <si>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</si>
  <si>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</si>
  <si>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</si>
  <si>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</si>
  <si>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</si>
  <si>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</si>
  <si>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</si>
  <si>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</si>
  <si>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</si>
  <si>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</si>
  <si>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</si>
  <si>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</si>
  <si>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</si>
  <si>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</si>
  <si>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</si>
  <si>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</si>
  <si>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</si>
  <si>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</si>
  <si>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</si>
  <si>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</si>
  <si>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</si>
  <si>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</si>
  <si>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</si>
  <si>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</si>
  <si>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</si>
  <si>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</si>
  <si>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</si>
  <si>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</si>
  <si>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</si>
  <si>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</si>
  <si>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</si>
  <si>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</si>
  <si>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</si>
  <si>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</si>
  <si>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</si>
  <si>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</si>
  <si>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</si>
  <si>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</si>
  <si>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</si>
  <si>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</si>
  <si>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</si>
  <si>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</si>
  <si>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</si>
  <si>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</si>
  <si>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</si>
  <si>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</si>
  <si>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</si>
  <si>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</si>
  <si>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</si>
  <si>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</si>
  <si>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</si>
  <si>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</si>
  <si>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</si>
  <si>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</si>
  <si>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</si>
  <si>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</si>
  <si>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</si>
  <si>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</si>
  <si>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</si>
  <si>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</si>
  <si>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</si>
  <si>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</si>
  <si>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</si>
  <si>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</si>
  <si>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</si>
  <si>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</si>
  <si>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</si>
  <si>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</si>
  <si>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</si>
  <si>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</si>
  <si>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</si>
  <si>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</si>
  <si>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</si>
  <si>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</si>
  <si>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</si>
  <si>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</si>
  <si>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</si>
  <si>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</si>
  <si>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</si>
  <si>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</si>
  <si>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</si>
  <si>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</si>
  <si>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</si>
  <si>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</si>
  <si>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</si>
  <si>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</si>
  <si>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</si>
  <si>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</si>
  <si>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</si>
  <si>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</si>
  <si>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</si>
  <si>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</si>
  <si>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</si>
  <si>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</si>
  <si>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</si>
  <si>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</si>
  <si>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</si>
  <si>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</si>
  <si>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</si>
  <si>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</si>
  <si>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</si>
  <si>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</si>
  <si>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</si>
  <si>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</si>
  <si>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</si>
  <si>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</si>
  <si>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</si>
  <si>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</si>
  <si>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</si>
  <si>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</si>
  <si>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</si>
  <si>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</si>
  <si>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</si>
  <si>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</si>
  <si>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</si>
  <si>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</si>
  <si>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</si>
  <si>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</si>
  <si>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</si>
  <si>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</si>
  <si>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</si>
  <si>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</si>
  <si>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</si>
  <si>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</si>
  <si>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</si>
  <si>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</si>
  <si>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</si>
  <si>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</si>
  <si>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</si>
  <si>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</si>
  <si>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</si>
  <si>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</si>
  <si>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</si>
  <si>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</si>
  <si>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</si>
  <si>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</si>
  <si>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</si>
  <si>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</si>
  <si>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</si>
  <si>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</si>
  <si>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</si>
  <si>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</si>
  <si>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</si>
  <si>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</si>
  <si>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</si>
  <si>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</si>
  <si>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</si>
  <si>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</si>
  <si>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</si>
  <si>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</si>
  <si>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</si>
  <si>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</si>
  <si>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</si>
  <si>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</si>
  <si>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</si>
  <si>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</si>
  <si>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</si>
  <si>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</si>
  <si>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</si>
  <si>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</si>
  <si>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</si>
  <si>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</si>
  <si>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</si>
  <si>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</si>
  <si>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</si>
  <si>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</si>
  <si>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</si>
  <si>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</si>
  <si>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</si>
  <si>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</si>
  <si>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</si>
  <si>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</si>
  <si>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</si>
  <si>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</si>
  <si>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</si>
  <si>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</si>
  <si>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</si>
  <si>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</si>
  <si>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</si>
  <si>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</si>
  <si>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</si>
  <si>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</si>
  <si>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</si>
  <si>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</si>
  <si>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</si>
  <si>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</si>
  <si>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</si>
  <si>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</si>
  <si>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</si>
  <si>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</si>
  <si>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</si>
  <si>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</si>
  <si>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</si>
  <si>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</si>
  <si>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</si>
  <si>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</si>
  <si>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</si>
  <si>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</si>
  <si>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</si>
  <si>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</si>
  <si>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</si>
  <si>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</si>
  <si>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</si>
  <si>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</si>
  <si>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</si>
  <si>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</si>
  <si>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</si>
  <si>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</si>
  <si>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</si>
  <si>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</si>
  <si>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</si>
  <si>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</si>
  <si>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</si>
  <si>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</si>
  <si>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</si>
  <si>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</si>
  <si>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</si>
  <si>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</si>
  <si>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</si>
  <si>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</si>
  <si>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</si>
  <si>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</si>
  <si>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</si>
  <si>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</si>
  <si>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</si>
  <si>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</si>
  <si>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</si>
  <si>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</si>
  <si>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</si>
  <si>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</si>
  <si>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</si>
  <si>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</si>
  <si>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</si>
  <si>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</si>
  <si>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</si>
  <si>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</si>
  <si>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</si>
  <si>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</si>
  <si>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</si>
  <si>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</si>
  <si>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</si>
  <si>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</si>
  <si>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</si>
  <si>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</si>
  <si>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</si>
  <si>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</si>
  <si>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</si>
  <si>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</si>
  <si>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</si>
  <si>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</si>
  <si>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</si>
  <si>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</si>
  <si>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</si>
  <si>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</si>
  <si>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</si>
  <si>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</si>
  <si>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</si>
  <si>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</si>
  <si>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</si>
  <si>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</si>
  <si>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</si>
  <si>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</si>
  <si>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</si>
  <si>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</si>
  <si>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</si>
  <si>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</si>
  <si>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</si>
  <si>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</si>
  <si>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</si>
  <si>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</si>
  <si>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</si>
  <si>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</si>
  <si>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</si>
  <si>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</si>
  <si>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</si>
  <si>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</si>
  <si>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</si>
  <si>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</si>
  <si>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</si>
  <si>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</si>
  <si>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</si>
  <si>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</si>
  <si>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</si>
  <si>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</si>
  <si>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</si>
  <si>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</si>
  <si>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</si>
  <si>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</si>
  <si>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</si>
  <si>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</si>
  <si>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</si>
  <si>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</si>
  <si>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</si>
  <si>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</si>
  <si>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</si>
  <si>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</si>
  <si>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</si>
  <si>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</si>
  <si>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</si>
  <si>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</si>
  <si>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</si>
  <si>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</si>
  <si>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</si>
  <si>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</si>
  <si>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</si>
  <si>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</si>
  <si>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</si>
  <si>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</si>
  <si>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</si>
  <si>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</si>
  <si>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</si>
  <si>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</si>
  <si>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</si>
  <si>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</si>
  <si>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</si>
  <si>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</si>
  <si>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</si>
  <si>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</si>
  <si>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</si>
  <si>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</si>
  <si>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</si>
  <si>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</si>
  <si>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</si>
  <si>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</si>
  <si>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</si>
  <si>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</si>
  <si>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</si>
  <si>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</si>
  <si>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</si>
  <si>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</si>
  <si>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</si>
  <si>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</si>
  <si>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</si>
  <si>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</si>
  <si>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</si>
  <si>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</si>
  <si>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</si>
  <si>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</si>
  <si>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</si>
  <si>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</si>
  <si>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</si>
  <si>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</si>
  <si>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</si>
  <si>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</si>
  <si>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</si>
  <si>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</si>
  <si>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</si>
  <si>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</si>
  <si>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</si>
  <si>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</si>
  <si>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</si>
  <si>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</si>
  <si>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</si>
  <si>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</si>
  <si>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</si>
  <si>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</si>
  <si>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</si>
  <si>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</si>
  <si>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</si>
  <si>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</si>
  <si>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</si>
  <si>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</si>
  <si>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</si>
  <si>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</si>
  <si>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</si>
  <si>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</si>
  <si>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</si>
  <si>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</si>
  <si>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</si>
  <si>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</si>
  <si>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</si>
  <si>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</si>
  <si>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</si>
  <si>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</si>
  <si>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</si>
  <si>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</si>
  <si>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</si>
  <si>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</si>
  <si>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</si>
  <si>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</si>
  <si>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</si>
  <si>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</si>
  <si>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</si>
  <si>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</si>
  <si>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</si>
  <si>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</si>
  <si>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</si>
  <si>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</si>
  <si>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</si>
  <si>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</si>
  <si>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</si>
  <si>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</si>
  <si>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</si>
  <si>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</si>
  <si>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</si>
  <si>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</si>
  <si>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</si>
  <si>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</si>
  <si>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</si>
  <si>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</si>
  <si>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</si>
  <si>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</si>
  <si>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</si>
  <si>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</si>
  <si>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</si>
  <si>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</si>
  <si>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</si>
  <si>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</si>
  <si>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</si>
  <si>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</si>
  <si>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</si>
  <si>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</si>
  <si>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</si>
  <si>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</si>
  <si>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</si>
  <si>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</si>
  <si>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</si>
  <si>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</si>
  <si>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</si>
  <si>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</si>
  <si>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</si>
  <si>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</si>
  <si>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</si>
  <si>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</si>
  <si>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</si>
  <si>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</si>
  <si>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</si>
  <si>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</si>
  <si>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</si>
  <si>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</si>
  <si>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</si>
  <si>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</si>
  <si>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</si>
  <si>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</si>
  <si>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</si>
  <si>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</si>
  <si>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</si>
  <si>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</si>
  <si>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</si>
  <si>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</si>
  <si>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</si>
  <si>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</si>
  <si>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</si>
  <si>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</si>
  <si>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</si>
  <si>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</si>
  <si>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</si>
  <si>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</si>
  <si>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</si>
  <si>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</si>
  <si>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</si>
  <si>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</si>
  <si>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</si>
  <si>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</si>
  <si>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</si>
  <si>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</si>
  <si>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</si>
  <si>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</si>
  <si>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</si>
  <si>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</si>
  <si>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</si>
  <si>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</si>
  <si>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</si>
  <si>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</si>
  <si>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</si>
  <si>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</si>
  <si>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</si>
  <si>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</si>
  <si>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</si>
  <si>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</si>
  <si>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</si>
  <si>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</si>
  <si>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</si>
  <si>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</si>
  <si>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</si>
  <si>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</si>
  <si>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</si>
  <si>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</si>
  <si>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</si>
  <si>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</si>
  <si>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</si>
  <si>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</si>
  <si>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</si>
  <si>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</si>
  <si>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</si>
  <si>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</si>
  <si>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</si>
  <si>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</si>
  <si>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</si>
  <si>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</si>
  <si>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</si>
  <si>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</si>
  <si>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</si>
  <si>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</si>
  <si>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</si>
  <si>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</si>
  <si>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</si>
  <si>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</si>
  <si>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</si>
  <si>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</si>
  <si>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</si>
  <si>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</si>
  <si>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</si>
  <si>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</si>
  <si>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</si>
  <si>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</si>
  <si>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</si>
  <si>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</si>
  <si>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</si>
  <si>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</si>
  <si>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</si>
  <si>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</si>
  <si>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</si>
  <si>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</si>
  <si>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</si>
  <si>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</si>
  <si>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</si>
  <si>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</si>
  <si>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</si>
  <si>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</si>
  <si>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</si>
  <si>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</si>
  <si>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</si>
  <si>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</si>
  <si>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</si>
  <si>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</si>
  <si>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</si>
  <si>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</si>
  <si>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</si>
  <si>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</si>
  <si>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</si>
  <si>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</si>
  <si>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</si>
  <si>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</si>
  <si>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</si>
  <si>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</si>
  <si>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</si>
  <si>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</si>
  <si>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</si>
  <si>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</si>
  <si>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</si>
  <si>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</si>
  <si>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</si>
  <si>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</si>
  <si>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</si>
  <si>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</si>
  <si>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</si>
  <si>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</si>
  <si>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</si>
  <si>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</si>
  <si>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</si>
  <si>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</si>
  <si>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</si>
  <si>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</si>
  <si>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</si>
  <si>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</si>
  <si>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</si>
  <si>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</si>
  <si>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</si>
  <si>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</si>
  <si>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</si>
  <si>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</si>
  <si>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</si>
  <si>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</si>
  <si>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</si>
  <si>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</si>
  <si>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</si>
  <si>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</si>
  <si>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</si>
  <si>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</si>
  <si>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</si>
  <si>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</si>
  <si>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</si>
  <si>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</si>
  <si>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</si>
  <si>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</si>
  <si>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</si>
  <si>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</si>
  <si>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</si>
  <si>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</si>
  <si>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</si>
  <si>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</si>
  <si>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</si>
  <si>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</si>
  <si>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</si>
  <si>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</si>
  <si>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</si>
  <si>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</si>
  <si>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</si>
  <si>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</si>
  <si>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</si>
  <si>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</si>
  <si>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</si>
  <si>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</si>
  <si>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</si>
  <si>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</si>
  <si>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</si>
  <si>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</si>
  <si>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</si>
  <si>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</si>
  <si>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</si>
  <si>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</si>
  <si>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</si>
  <si>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</si>
  <si>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</si>
  <si>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</si>
  <si>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</si>
  <si>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</si>
  <si>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</si>
  <si>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</si>
  <si>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</si>
  <si>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</si>
  <si>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</si>
  <si>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</si>
  <si>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</si>
  <si>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</si>
  <si>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</si>
  <si>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</si>
  <si>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</si>
  <si>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</si>
  <si>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</si>
  <si>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</si>
  <si>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</si>
  <si>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</si>
  <si>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</si>
  <si>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</si>
  <si>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</si>
  <si>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</si>
  <si>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</si>
  <si>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</si>
  <si>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</si>
  <si>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</si>
  <si>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</si>
  <si>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</si>
  <si>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</si>
  <si>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</si>
  <si>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</si>
  <si>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</si>
  <si>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</si>
  <si>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</si>
  <si>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</si>
  <si>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</si>
  <si>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</si>
  <si>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</si>
  <si>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</si>
  <si>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</si>
  <si>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</si>
  <si>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</si>
  <si>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</si>
  <si>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</si>
  <si>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</si>
  <si>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</si>
  <si>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</si>
  <si>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</si>
  <si>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</si>
  <si>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</si>
  <si>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</si>
  <si>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</si>
  <si>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</si>
  <si>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</si>
  <si>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</si>
  <si>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</si>
  <si>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</si>
  <si>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</si>
  <si>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</si>
  <si>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</si>
  <si>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</si>
  <si>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</si>
  <si>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</si>
  <si>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</si>
  <si>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</si>
  <si>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</si>
  <si>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</si>
  <si>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</si>
  <si>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</si>
  <si>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</si>
  <si>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</si>
  <si>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</si>
  <si>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</si>
  <si>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</si>
  <si>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</si>
  <si>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</si>
  <si>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</si>
  <si>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</si>
  <si>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</si>
  <si>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</si>
  <si>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</si>
  <si>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</si>
  <si>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</si>
  <si>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</si>
  <si>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</si>
  <si>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</si>
  <si>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</si>
  <si>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</si>
  <si>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</si>
  <si>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</si>
  <si>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</si>
  <si>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</si>
  <si>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</si>
  <si>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</si>
  <si>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</si>
  <si>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</si>
  <si>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</si>
  <si>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</si>
  <si>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</si>
  <si>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</si>
  <si>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</si>
  <si>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</si>
  <si>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</si>
  <si>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</si>
  <si>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</si>
  <si>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</si>
  <si>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</si>
  <si>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</si>
  <si>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</si>
  <si>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</si>
  <si>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</si>
  <si>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</si>
  <si>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</si>
  <si>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</si>
  <si>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</si>
  <si>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</si>
  <si>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</si>
  <si>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</si>
  <si>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</si>
  <si>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</si>
  <si>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</si>
  <si>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</si>
  <si>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</si>
  <si>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</si>
  <si>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</si>
  <si>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</si>
  <si>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</si>
  <si>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</si>
  <si>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</si>
  <si>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</si>
  <si>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</si>
  <si>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</si>
  <si>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</si>
  <si>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</si>
  <si>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</si>
  <si>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</si>
  <si>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</si>
  <si>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</si>
  <si>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</si>
  <si>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</si>
  <si>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</si>
  <si>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</si>
  <si>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</si>
  <si>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</si>
  <si>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</si>
  <si>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</si>
  <si>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</si>
  <si>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</si>
  <si>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</si>
  <si>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</si>
  <si>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</si>
  <si>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</si>
  <si>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</si>
  <si>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</si>
  <si>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</si>
  <si>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</si>
  <si>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</si>
  <si>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</si>
  <si>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</si>
  <si>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</si>
  <si>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</si>
  <si>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</si>
  <si>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</si>
  <si>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</si>
  <si>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</si>
  <si>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</si>
  <si>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</si>
  <si>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</si>
  <si>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</si>
  <si>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</si>
  <si>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</si>
  <si>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</si>
  <si>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</si>
  <si>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</si>
  <si>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</si>
  <si>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</si>
  <si>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</si>
  <si>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</si>
  <si>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</si>
  <si>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</si>
  <si>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</si>
  <si>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</si>
  <si>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</si>
  <si>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</si>
  <si>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</si>
  <si>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</si>
  <si>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</si>
  <si>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</si>
  <si>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</si>
  <si>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</si>
  <si>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</si>
  <si>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</si>
  <si>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</si>
  <si>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</si>
  <si>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</si>
  <si>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</si>
  <si>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</si>
  <si>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</si>
  <si>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</si>
  <si>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</si>
  <si>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</si>
  <si>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</si>
  <si>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</si>
  <si>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</si>
  <si>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</si>
  <si>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</si>
  <si>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</si>
  <si>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</si>
  <si>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</si>
  <si>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</si>
  <si>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</si>
  <si>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</si>
  <si>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</si>
  <si>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</si>
  <si>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</si>
  <si>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</si>
  <si>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</si>
  <si>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</si>
  <si>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</si>
  <si>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</si>
  <si>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</si>
  <si>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</si>
  <si>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</si>
  <si>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</si>
  <si>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</si>
  <si>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</si>
  <si>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</si>
  <si>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</si>
  <si>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</si>
  <si>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</si>
  <si>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</si>
  <si>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</si>
  <si>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</si>
  <si>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</si>
  <si>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</si>
  <si>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</si>
  <si>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</si>
  <si>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</si>
  <si>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</si>
  <si>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</si>
  <si>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</si>
  <si>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</si>
  <si>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</si>
  <si>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</si>
  <si>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</si>
  <si>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</si>
  <si>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</si>
  <si>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</si>
  <si>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</si>
  <si>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</si>
  <si>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</si>
  <si>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</si>
  <si>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</si>
  <si>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</si>
  <si>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</si>
  <si>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</si>
  <si>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</si>
  <si>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</si>
  <si>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</si>
  <si>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</si>
  <si>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</si>
  <si>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</si>
  <si>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</si>
  <si>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</si>
  <si>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</si>
  <si>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</si>
  <si>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</si>
  <si>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</si>
  <si>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</si>
  <si>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</si>
  <si>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</si>
  <si>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</si>
  <si>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</si>
  <si>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</si>
  <si>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</si>
  <si>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</si>
  <si>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</si>
  <si>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</si>
  <si>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</si>
  <si>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</si>
  <si>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</si>
  <si>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</si>
  <si>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</si>
  <si>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</si>
  <si>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</si>
  <si>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</si>
  <si>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</si>
  <si>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</si>
  <si>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</si>
  <si>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</si>
  <si>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</si>
  <si>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</si>
  <si>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</si>
  <si>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</si>
  <si>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</si>
  <si>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</si>
  <si>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</si>
  <si>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</si>
  <si>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</si>
  <si>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</si>
  <si>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</si>
  <si>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</si>
  <si>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</si>
  <si>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</si>
  <si>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</si>
  <si>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</si>
  <si>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</si>
  <si>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</si>
  <si>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</si>
  <si>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</si>
  <si>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</si>
  <si>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</si>
  <si>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</si>
  <si>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</si>
  <si>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</si>
  <si>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</si>
  <si>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</si>
  <si>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</si>
  <si>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</si>
  <si>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</si>
  <si>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</si>
  <si>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</si>
  <si>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</si>
  <si>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</si>
  <si>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</si>
  <si>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</si>
  <si>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</si>
  <si>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</si>
  <si>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</si>
  <si>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</si>
  <si>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</si>
  <si>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</si>
  <si>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</si>
  <si>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</si>
  <si>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</si>
  <si>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</si>
  <si>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</si>
  <si>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</si>
  <si>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</si>
  <si>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</si>
  <si>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</si>
  <si>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</si>
  <si>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</si>
  <si>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</si>
  <si>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</si>
  <si>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</si>
  <si>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</si>
  <si>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</si>
  <si>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</si>
  <si>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</si>
  <si>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</si>
  <si>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</si>
  <si>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</si>
  <si>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</si>
  <si>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</si>
  <si>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</si>
  <si>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</si>
  <si>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</si>
  <si>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</si>
  <si>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</si>
  <si>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</si>
  <si>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</si>
  <si>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</si>
  <si>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</si>
  <si>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</si>
  <si>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</si>
  <si>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</si>
  <si>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</si>
  <si>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</si>
  <si>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</si>
  <si>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</si>
  <si>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</si>
  <si>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</si>
  <si>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</si>
  <si>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</si>
  <si>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</si>
  <si>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</si>
  <si>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</si>
  <si>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</si>
  <si>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</si>
  <si>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</si>
  <si>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</si>
  <si>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</si>
  <si>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</si>
  <si>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</si>
  <si>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</si>
  <si>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</si>
  <si>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</si>
  <si>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</si>
  <si>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</si>
  <si>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</si>
  <si>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</si>
  <si>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</si>
  <si>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</si>
  <si>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</si>
  <si>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</si>
  <si>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</si>
  <si>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</si>
  <si>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</si>
  <si>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</si>
  <si>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</si>
  <si>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</si>
  <si>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</si>
  <si>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</si>
  <si>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</si>
  <si>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</si>
  <si>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</si>
  <si>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</si>
  <si>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</si>
  <si>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</si>
  <si>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</si>
  <si>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</si>
  <si>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</si>
  <si>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</si>
  <si>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</si>
  <si>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</si>
  <si>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</si>
  <si>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</si>
  <si>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</si>
  <si>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</si>
  <si>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</si>
  <si>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</si>
  <si>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</si>
  <si>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</si>
  <si>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</si>
  <si>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</si>
  <si>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</si>
  <si>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</si>
  <si>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</si>
  <si>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</si>
  <si>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</si>
  <si>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</si>
  <si>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</si>
  <si>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</si>
  <si>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</si>
  <si>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</si>
  <si>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</si>
  <si>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</si>
  <si>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</si>
  <si>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</si>
  <si>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</si>
  <si>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</si>
  <si>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</si>
  <si>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</si>
  <si>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</si>
  <si>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</si>
  <si>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</si>
  <si>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</si>
  <si>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</si>
  <si>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</si>
  <si>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</si>
  <si>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</si>
  <si>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</si>
  <si>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</si>
  <si>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</si>
  <si>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</si>
  <si>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</si>
  <si>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</si>
  <si>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</si>
  <si>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</si>
  <si>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</si>
  <si>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</si>
  <si>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</si>
  <si>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</si>
  <si>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</si>
  <si>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</si>
  <si>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</si>
  <si>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</si>
  <si>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</si>
  <si>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</si>
  <si>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</si>
  <si>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</si>
  <si>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</si>
  <si>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</si>
  <si>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</si>
  <si>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</si>
  <si>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</si>
  <si>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</si>
  <si>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</si>
  <si>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</si>
  <si>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</si>
  <si>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</si>
  <si>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</si>
  <si>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</si>
  <si>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</si>
  <si>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</si>
  <si>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</si>
  <si>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</si>
  <si>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</si>
  <si>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</si>
  <si>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</si>
  <si>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</si>
  <si>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</si>
  <si>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</si>
  <si>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</si>
  <si>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</si>
  <si>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</si>
  <si>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</si>
  <si>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</si>
  <si>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</si>
  <si>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</si>
  <si>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</si>
  <si>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</si>
  <si>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</si>
  <si>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</si>
  <si>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</si>
  <si>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</si>
  <si>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</si>
  <si>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</si>
  <si>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</si>
  <si>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</si>
  <si>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</si>
  <si>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</si>
  <si>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</si>
  <si>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</si>
  <si>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</si>
  <si>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</si>
  <si>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</si>
  <si>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</si>
  <si>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</si>
  <si>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</si>
  <si>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</si>
  <si>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</si>
  <si>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</si>
  <si>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</si>
  <si>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</si>
  <si>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</si>
  <si>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</si>
  <si>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</si>
  <si>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</si>
  <si>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</si>
  <si>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</si>
  <si>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</si>
  <si>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</si>
  <si>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</si>
  <si>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</si>
  <si>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</si>
  <si>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</si>
  <si>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</si>
  <si>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</si>
  <si>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</si>
  <si>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</si>
  <si>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</si>
  <si>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</si>
  <si>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</si>
  <si>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</si>
  <si>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</si>
  <si>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</si>
  <si>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</si>
  <si>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</si>
  <si>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</si>
  <si>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</si>
  <si>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</si>
  <si>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</si>
  <si>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</si>
  <si>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</si>
  <si>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</si>
  <si>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</si>
  <si>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</si>
  <si>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</si>
  <si>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</si>
  <si>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</si>
  <si>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</si>
  <si>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</si>
  <si>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</si>
  <si>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</si>
  <si>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</si>
  <si>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</si>
  <si>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</si>
  <si>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</si>
  <si>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</si>
  <si>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</si>
  <si>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</si>
  <si>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</si>
  <si>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</si>
  <si>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</si>
  <si>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</si>
  <si>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</si>
  <si>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</si>
  <si>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</si>
  <si>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</si>
  <si>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</si>
  <si>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</si>
  <si>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</si>
  <si>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</si>
  <si>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</si>
  <si>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</si>
  <si>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</si>
  <si>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</si>
  <si>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</si>
  <si>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</si>
  <si>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</si>
  <si>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</si>
  <si>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</si>
  <si>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</si>
  <si>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</si>
  <si>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</si>
  <si>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</si>
  <si>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</si>
  <si>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</si>
  <si>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</si>
  <si>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</si>
  <si>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</si>
  <si>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</si>
  <si>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</si>
  <si>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</si>
  <si>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</si>
  <si>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</si>
  <si>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</si>
  <si>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</si>
  <si>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</si>
  <si>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</si>
  <si>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</si>
  <si>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</si>
  <si>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</si>
  <si>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</si>
  <si>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</si>
  <si>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</si>
  <si>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</si>
  <si>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</si>
  <si>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</si>
  <si>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</si>
  <si>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</si>
  <si>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</si>
  <si>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</si>
  <si>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</si>
  <si>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</si>
  <si>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</si>
  <si>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</si>
  <si>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</si>
  <si>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</si>
  <si>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</si>
  <si>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</si>
  <si>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</si>
  <si>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</si>
  <si>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</si>
  <si>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</si>
  <si>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</si>
  <si>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</si>
  <si>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</si>
  <si>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</si>
  <si>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</si>
  <si>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</si>
  <si>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</si>
  <si>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</si>
  <si>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</si>
  <si>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</si>
  <si>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</si>
  <si>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</si>
  <si>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</si>
  <si>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</si>
  <si>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</si>
  <si>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</si>
  <si>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</si>
  <si>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</si>
  <si>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</si>
  <si>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</si>
  <si>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</si>
  <si>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</si>
  <si>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</si>
  <si>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</si>
  <si>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</si>
  <si>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</si>
  <si>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</si>
  <si>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</si>
  <si>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</si>
  <si>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</si>
  <si>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</si>
  <si>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</si>
  <si>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</si>
  <si>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</si>
  <si>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</si>
  <si>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</si>
  <si>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</si>
  <si>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</si>
  <si>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</si>
  <si>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</si>
  <si>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</si>
  <si>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</si>
  <si>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</si>
  <si>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</si>
  <si>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</si>
  <si>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</si>
  <si>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</si>
  <si>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</si>
  <si>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</si>
  <si>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</si>
  <si>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</si>
  <si>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</si>
  <si>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</si>
  <si>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</si>
  <si>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</si>
  <si>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</si>
  <si>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</si>
  <si>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</si>
  <si>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</si>
  <si>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</si>
  <si>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</si>
  <si>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</si>
  <si>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</si>
  <si>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</si>
  <si>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</si>
  <si>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</si>
  <si>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</si>
  <si>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</si>
  <si>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</si>
  <si>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</si>
  <si>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</si>
  <si>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</si>
  <si>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</si>
  <si>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</si>
  <si>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</si>
  <si>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</si>
  <si>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</si>
  <si>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</si>
  <si>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</si>
  <si>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</si>
  <si>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</si>
  <si>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</si>
  <si>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</si>
  <si>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</si>
  <si>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</si>
  <si>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</si>
  <si>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</si>
  <si>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</si>
  <si>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</si>
  <si>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</si>
  <si>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</si>
  <si>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</si>
  <si>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</si>
  <si>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</si>
  <si>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</si>
  <si>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</si>
  <si>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</si>
  <si>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</si>
  <si>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</si>
  <si>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</si>
  <si>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</si>
  <si>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</si>
  <si>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</si>
  <si>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</si>
  <si>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</si>
  <si>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</si>
  <si>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</si>
  <si>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</si>
  <si>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</si>
  <si>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</si>
  <si>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</si>
  <si>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</si>
  <si>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</si>
  <si>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</si>
  <si>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</si>
  <si>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</si>
  <si>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</si>
  <si>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</si>
  <si>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</si>
  <si>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</si>
  <si>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</si>
  <si>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</si>
  <si>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</si>
  <si>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</si>
  <si>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</si>
  <si>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</si>
  <si>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</si>
  <si>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</si>
  <si>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</si>
  <si>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</si>
  <si>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</si>
  <si>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</si>
  <si>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</si>
  <si>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</si>
  <si>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</si>
  <si>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</si>
  <si>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</si>
  <si>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</si>
  <si>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</si>
  <si>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</si>
  <si>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</si>
  <si>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</si>
  <si>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</si>
  <si>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</si>
  <si>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</si>
  <si>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</si>
  <si>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</si>
  <si>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</si>
  <si>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</si>
  <si>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</si>
  <si>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</si>
  <si>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</si>
  <si>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</si>
  <si>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</si>
  <si>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</si>
  <si>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</si>
  <si>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</si>
  <si>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</si>
  <si>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</si>
  <si>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</si>
  <si>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</si>
  <si>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</si>
  <si>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</si>
  <si>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</si>
  <si>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</si>
  <si>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</si>
  <si>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</si>
  <si>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</si>
  <si>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</si>
  <si>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</si>
  <si>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</si>
  <si>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</si>
  <si>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</si>
  <si>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</si>
  <si>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</si>
  <si>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</si>
  <si>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</si>
  <si>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</si>
  <si>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</si>
  <si>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</si>
  <si>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</si>
  <si>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</si>
  <si>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</si>
  <si>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</si>
  <si>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</si>
  <si>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</si>
  <si>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</si>
  <si>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</si>
  <si>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</si>
  <si>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</si>
  <si>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</si>
  <si>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</si>
  <si>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</si>
  <si>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</si>
  <si>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</si>
  <si>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</si>
  <si>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</si>
  <si>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</si>
  <si>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</si>
  <si>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</si>
  <si>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</si>
  <si>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</si>
  <si>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</si>
  <si>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</si>
  <si>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</si>
  <si>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</si>
  <si>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</si>
  <si>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</si>
  <si>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</si>
  <si>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</si>
  <si>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</si>
  <si>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</si>
  <si>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</si>
  <si>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</si>
  <si>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</si>
  <si>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</si>
  <si>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</si>
  <si>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</si>
  <si>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</si>
  <si>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</si>
  <si>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</si>
  <si>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</si>
  <si>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</si>
  <si>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</si>
  <si>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</si>
  <si>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</si>
  <si>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</si>
  <si>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</si>
  <si>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</si>
  <si>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</si>
  <si>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</si>
  <si>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</si>
  <si>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</si>
  <si>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</si>
  <si>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</si>
  <si>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</si>
  <si>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</si>
  <si>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</si>
  <si>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</si>
  <si>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</si>
  <si>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</si>
  <si>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</si>
  <si>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</si>
  <si>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</si>
  <si>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</si>
  <si>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</si>
  <si>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</si>
  <si>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</si>
  <si>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</si>
  <si>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</si>
  <si>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</si>
  <si>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</si>
  <si>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</si>
  <si>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</si>
  <si>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</si>
  <si>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</si>
  <si>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</si>
  <si>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</si>
  <si>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</si>
  <si>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</si>
  <si>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</si>
  <si>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</si>
  <si>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</si>
  <si>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</si>
  <si>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</si>
  <si>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</si>
  <si>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</si>
  <si>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</si>
  <si>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</si>
  <si>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</si>
  <si>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</si>
  <si>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</si>
  <si>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</si>
  <si>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</si>
  <si>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</si>
  <si>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</si>
  <si>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</si>
  <si>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</si>
  <si>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</si>
  <si>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</si>
  <si>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</si>
  <si>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</si>
  <si>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</si>
  <si>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</si>
  <si>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</si>
  <si>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</si>
  <si>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</si>
  <si>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</si>
  <si>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</si>
  <si>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</si>
  <si>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</si>
  <si>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</si>
  <si>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</si>
  <si>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</si>
  <si>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</si>
  <si>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</si>
  <si>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</si>
  <si>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</si>
  <si>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</si>
  <si>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</si>
  <si>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</si>
  <si>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</si>
  <si>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</si>
  <si>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</si>
  <si>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</si>
  <si>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</si>
  <si>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</si>
  <si>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</si>
  <si>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</si>
  <si>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</si>
  <si>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</si>
  <si>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</si>
  <si>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</si>
  <si>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</si>
  <si>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</si>
  <si>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</si>
  <si>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</si>
  <si>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</si>
  <si>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</si>
  <si>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</si>
  <si>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</si>
  <si>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</si>
  <si>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</si>
  <si>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</si>
  <si>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</si>
  <si>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</si>
  <si>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</si>
  <si>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</si>
  <si>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</si>
  <si>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</si>
  <si>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</si>
  <si>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</si>
  <si>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</si>
  <si>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</si>
  <si>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</si>
  <si>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</si>
  <si>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</si>
  <si>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</si>
  <si>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</si>
  <si>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</si>
  <si>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</si>
  <si>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</si>
  <si>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</si>
  <si>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</si>
  <si>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</si>
  <si>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</si>
  <si>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</si>
  <si>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</si>
  <si>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</si>
  <si>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</si>
  <si>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</si>
  <si>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</si>
  <si>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</si>
  <si>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</si>
  <si>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</si>
  <si>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</si>
  <si>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</si>
  <si>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</si>
  <si>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</si>
  <si>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</si>
  <si>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</si>
  <si>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</si>
  <si>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</si>
  <si>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</si>
  <si>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</si>
  <si>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</si>
  <si>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</si>
  <si>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</si>
  <si>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</si>
  <si>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</si>
  <si>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</si>
  <si>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</si>
  <si>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</si>
  <si>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</si>
  <si>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</si>
  <si>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</si>
  <si>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</si>
  <si>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</si>
  <si>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</si>
  <si>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</si>
  <si>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</si>
  <si>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</si>
  <si>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</si>
  <si>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</si>
  <si>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</si>
  <si>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</si>
  <si>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</si>
  <si>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</si>
  <si>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</si>
  <si>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</si>
  <si>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</si>
  <si>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</si>
  <si>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</si>
  <si>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</si>
  <si>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</si>
  <si>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</si>
  <si>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</si>
  <si>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</si>
  <si>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</si>
  <si>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</si>
  <si>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</si>
  <si>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</si>
  <si>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</si>
  <si>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</si>
  <si>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</si>
  <si>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</si>
  <si>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</si>
  <si>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</si>
  <si>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</si>
  <si>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</si>
  <si>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</si>
  <si>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</si>
  <si>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</si>
  <si>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</si>
  <si>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</si>
  <si>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</si>
  <si>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</si>
  <si>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</si>
  <si>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</si>
  <si>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</si>
  <si>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</si>
  <si>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</si>
  <si>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</si>
  <si>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</si>
  <si>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</si>
  <si>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</si>
  <si>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</si>
  <si>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</si>
  <si>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</si>
  <si>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</si>
  <si>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</si>
  <si>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</si>
  <si>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</si>
  <si>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</si>
  <si>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</si>
  <si>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</si>
  <si>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</si>
  <si>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</si>
  <si>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</si>
  <si>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</si>
  <si>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</si>
  <si>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</si>
  <si>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</si>
  <si>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</si>
  <si>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</si>
  <si>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</si>
  <si>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</si>
  <si>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</si>
  <si>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</si>
  <si>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</si>
  <si>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</si>
  <si>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</si>
  <si>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</si>
  <si>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</si>
  <si>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</si>
  <si>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</si>
  <si>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</si>
  <si>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</si>
  <si>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</si>
  <si>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</si>
  <si>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</si>
  <si>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</si>
  <si>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</si>
  <si>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</si>
  <si>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</si>
  <si>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</si>
  <si>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</si>
  <si>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</si>
  <si>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</si>
  <si>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</si>
  <si>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</si>
  <si>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</si>
  <si>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</si>
  <si>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</si>
  <si>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</si>
  <si>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</si>
  <si>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</si>
  <si>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</si>
  <si>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</si>
  <si>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</si>
  <si>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</si>
  <si>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</si>
  <si>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</si>
  <si>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</si>
  <si>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</si>
  <si>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</si>
  <si>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</si>
  <si>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</si>
  <si>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</si>
  <si>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</si>
  <si>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</si>
  <si>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</si>
  <si>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</si>
  <si>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</si>
  <si>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</si>
  <si>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</si>
  <si>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</si>
  <si>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</si>
  <si>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</si>
  <si>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</si>
  <si>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</si>
  <si>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</si>
  <si>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</si>
  <si>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</si>
  <si>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</si>
  <si>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</si>
  <si>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</si>
  <si>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</si>
  <si>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</si>
  <si>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</si>
  <si>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</si>
  <si>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</si>
  <si>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</si>
  <si>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</si>
  <si>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</si>
  <si>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</si>
  <si>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</si>
  <si>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</si>
  <si>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</si>
  <si>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</si>
  <si>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</si>
  <si>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</si>
  <si>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</si>
  <si>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</si>
  <si>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</si>
  <si>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</si>
  <si>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</si>
  <si>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</si>
  <si>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</si>
  <si>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</si>
  <si>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</si>
  <si>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</si>
  <si>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</si>
  <si>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</si>
  <si>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</si>
  <si>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</si>
  <si>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</si>
  <si>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</si>
  <si>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</si>
  <si>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</si>
  <si>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</si>
  <si>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</si>
  <si>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</si>
  <si>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</si>
  <si>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</si>
  <si>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</si>
  <si>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</si>
  <si>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</si>
  <si>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</si>
  <si>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</si>
  <si>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</si>
  <si>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</si>
  <si>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</si>
  <si>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</si>
  <si>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</si>
  <si>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</si>
  <si>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</si>
  <si>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</si>
  <si>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</si>
  <si>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</si>
  <si>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</si>
  <si>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</si>
  <si>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</si>
  <si>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</si>
  <si>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</si>
  <si>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</si>
  <si>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</si>
  <si>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</si>
  <si>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</si>
  <si>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</si>
  <si>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</si>
  <si>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</si>
  <si>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</si>
  <si>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</si>
  <si>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</si>
  <si>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</si>
  <si>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</si>
  <si>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</si>
  <si>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</si>
  <si>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</si>
  <si>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</si>
  <si>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</si>
  <si>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</si>
  <si>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</si>
  <si>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</si>
  <si>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</si>
  <si>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</si>
  <si>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</si>
  <si>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</si>
  <si>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</si>
  <si>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</si>
  <si>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</si>
  <si>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</si>
  <si>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</si>
  <si>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</si>
  <si>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</si>
  <si>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</si>
  <si>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</si>
  <si>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</si>
  <si>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</si>
  <si>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</si>
  <si>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</si>
  <si>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</si>
  <si>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</si>
  <si>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</si>
  <si>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</si>
  <si>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</si>
  <si>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</si>
  <si>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</si>
  <si>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</si>
  <si>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</si>
  <si>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</si>
  <si>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</si>
  <si>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</si>
  <si>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</si>
  <si>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</si>
  <si>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</si>
  <si>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</si>
  <si>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</si>
  <si>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</si>
  <si>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</si>
  <si>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</si>
  <si>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</si>
  <si>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</si>
  <si>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</si>
  <si>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</si>
  <si>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</si>
  <si>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</si>
  <si>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</si>
  <si>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</si>
  <si>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</si>
  <si>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</si>
  <si>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</si>
  <si>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</si>
  <si>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</si>
  <si>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</si>
  <si>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</si>
  <si>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</si>
  <si>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</si>
  <si>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</si>
  <si>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</si>
  <si>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</si>
  <si>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</si>
  <si>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</si>
  <si>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</si>
  <si>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</si>
  <si>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</si>
  <si>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</si>
  <si>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</si>
  <si>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</si>
  <si>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</si>
  <si>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</si>
  <si>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</si>
  <si>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</si>
  <si>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</si>
  <si>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</si>
  <si>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</si>
  <si>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</si>
  <si>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</si>
  <si>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</si>
  <si>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</si>
  <si>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</si>
  <si>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</si>
  <si>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</si>
  <si>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</si>
  <si>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</si>
  <si>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</si>
  <si>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</si>
  <si>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</si>
  <si>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</si>
  <si>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</si>
  <si>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</si>
  <si>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</si>
  <si>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</si>
  <si>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</si>
  <si>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</si>
  <si>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</si>
  <si>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</si>
  <si>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</si>
  <si>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</si>
  <si>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</si>
  <si>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</si>
  <si>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</si>
  <si>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</si>
  <si>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</si>
  <si>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</si>
  <si>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</si>
  <si>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</si>
  <si>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</si>
  <si>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</si>
  <si>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</si>
  <si>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</si>
  <si>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</si>
  <si>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</si>
  <si>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</si>
  <si>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</si>
  <si>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</si>
  <si>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</si>
  <si>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</si>
  <si>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</si>
  <si>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</si>
  <si>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</si>
  <si>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</si>
  <si>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</si>
  <si>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</si>
  <si>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</si>
  <si>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</si>
  <si>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</si>
  <si>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</si>
  <si>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</si>
  <si>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</si>
  <si>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</si>
  <si>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</si>
  <si>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</si>
  <si>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</si>
  <si>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</si>
  <si>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</si>
  <si>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</si>
  <si>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</si>
  <si>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</si>
  <si>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</si>
  <si>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</si>
  <si>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</si>
  <si>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</si>
  <si>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</si>
  <si>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</si>
  <si>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</si>
  <si>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</si>
  <si>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</si>
  <si>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</si>
  <si>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</si>
  <si>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</si>
  <si>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</si>
  <si>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</si>
  <si>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</si>
  <si>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</si>
  <si>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</si>
  <si>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</si>
  <si>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</si>
  <si>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</si>
  <si>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</si>
  <si>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</si>
  <si>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</si>
  <si>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</si>
  <si>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</si>
  <si>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</si>
  <si>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</si>
  <si>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</si>
  <si>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</si>
  <si>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</si>
  <si>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</si>
  <si>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</si>
  <si>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</si>
  <si>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</si>
  <si>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</si>
  <si>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</si>
  <si>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</si>
  <si>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</si>
  <si>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</si>
  <si>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</si>
  <si>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</si>
  <si>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</si>
  <si>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</si>
  <si>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</si>
  <si>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</si>
  <si>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</si>
  <si>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</si>
  <si>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</si>
  <si>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</si>
  <si>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</si>
  <si>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</si>
  <si>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</si>
  <si>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</si>
  <si>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</si>
  <si>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</si>
  <si>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</si>
  <si>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</si>
  <si>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</si>
  <si>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</si>
  <si>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</si>
  <si>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</si>
  <si>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</si>
  <si>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</si>
  <si>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</si>
  <si>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</si>
  <si>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</si>
  <si>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</si>
  <si>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</si>
  <si>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</si>
  <si>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</si>
  <si>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</si>
  <si>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</si>
  <si>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</si>
  <si>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</si>
  <si>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</si>
  <si>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</si>
  <si>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</si>
  <si>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</si>
  <si>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</si>
  <si>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</si>
  <si>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</si>
  <si>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</si>
  <si>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</si>
  <si>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</si>
  <si>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</si>
  <si>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</si>
  <si>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</si>
  <si>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</si>
  <si>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</si>
  <si>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</si>
  <si>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</si>
  <si>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</si>
  <si>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</si>
  <si>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</si>
  <si>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</si>
  <si>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</si>
  <si>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</si>
  <si>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</si>
  <si>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</si>
  <si>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</si>
  <si>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</si>
  <si>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</si>
  <si>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</si>
  <si>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</si>
  <si>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</si>
  <si>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</si>
  <si>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</si>
  <si>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</si>
  <si>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</si>
  <si>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</si>
  <si>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</si>
  <si>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</si>
  <si>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</si>
  <si>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</si>
  <si>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</si>
  <si>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</si>
  <si>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</si>
  <si>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</si>
  <si>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</si>
  <si>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</si>
  <si>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</si>
  <si>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</si>
  <si>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</si>
  <si>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</si>
  <si>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</si>
  <si>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</si>
  <si>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</si>
  <si>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</si>
  <si>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</si>
  <si>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</si>
  <si>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</si>
  <si>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</si>
  <si>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</si>
  <si>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</si>
  <si>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</si>
  <si>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</si>
  <si>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</si>
  <si>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</si>
  <si>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</si>
  <si>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</si>
  <si>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</si>
  <si>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</si>
  <si>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</si>
  <si>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</si>
  <si>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</si>
  <si>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</si>
  <si>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</si>
  <si>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</si>
  <si>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</si>
  <si>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</si>
  <si>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</si>
  <si>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</si>
  <si>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</si>
  <si>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</si>
  <si>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</si>
  <si>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</si>
  <si>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</si>
  <si>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</si>
  <si>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</si>
  <si>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</si>
  <si>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</si>
  <si>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</si>
  <si>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</si>
  <si>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</si>
  <si>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</si>
  <si>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</si>
  <si>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</si>
  <si>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</si>
  <si>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</si>
  <si>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</si>
  <si>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</si>
  <si>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</si>
  <si>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</si>
  <si>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</si>
  <si>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</si>
  <si>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</si>
  <si>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</si>
  <si>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</si>
  <si>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</si>
  <si>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</si>
  <si>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</si>
  <si>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</si>
  <si>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</si>
  <si>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</si>
  <si>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</si>
  <si>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</si>
  <si>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</si>
  <si>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</si>
  <si>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</si>
  <si>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</si>
  <si>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</si>
  <si>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</si>
  <si>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</si>
  <si>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</si>
  <si>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</si>
  <si>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</si>
  <si>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</si>
  <si>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</si>
  <si>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</si>
  <si>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</si>
  <si>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</si>
  <si>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</si>
  <si>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</si>
  <si>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</si>
  <si>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</si>
  <si>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</si>
  <si>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</si>
  <si>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</si>
  <si>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</si>
  <si>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</si>
  <si>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</si>
  <si>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</si>
  <si>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</si>
  <si>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</si>
  <si>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</si>
  <si>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</si>
  <si>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</si>
  <si>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</si>
  <si>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</si>
  <si>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</si>
  <si>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</si>
  <si>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</si>
  <si>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</si>
  <si>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</si>
  <si>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</si>
  <si>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</si>
  <si>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</si>
  <si>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</si>
  <si>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</si>
  <si>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</si>
  <si>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</si>
  <si>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</si>
  <si>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</si>
  <si>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</si>
  <si>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</si>
  <si>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</si>
  <si>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</si>
  <si>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</si>
  <si>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</si>
  <si>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</si>
  <si>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</si>
  <si>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</si>
  <si>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</si>
  <si>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</si>
  <si>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</si>
  <si>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</si>
  <si>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</si>
  <si>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</si>
  <si>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</si>
  <si>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</si>
  <si>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</si>
  <si>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</si>
  <si>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</si>
  <si>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</si>
  <si>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</si>
  <si>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</si>
  <si>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</si>
  <si>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</si>
  <si>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</si>
  <si>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</si>
  <si>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</si>
  <si>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</si>
  <si>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</si>
  <si>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</si>
  <si>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</si>
  <si>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</si>
  <si>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</si>
  <si>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</si>
  <si>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</si>
  <si>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</si>
  <si>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</si>
  <si>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</si>
  <si>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</si>
  <si>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</si>
  <si>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</si>
  <si>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</si>
  <si>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</si>
  <si>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</si>
  <si>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</si>
  <si>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</si>
  <si>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</si>
  <si>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</si>
  <si>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</si>
  <si>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</si>
  <si>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</si>
  <si>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</si>
  <si>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</si>
  <si>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</si>
  <si>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</si>
  <si>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</si>
  <si>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</si>
  <si>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</si>
  <si>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</si>
  <si>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</si>
  <si>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</si>
  <si>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</si>
  <si>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</si>
  <si>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</si>
  <si>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</si>
  <si>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</si>
  <si>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</si>
  <si>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</si>
  <si>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</si>
  <si>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</si>
  <si>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</si>
  <si>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</si>
  <si>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</si>
  <si>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</si>
  <si>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</si>
  <si>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</si>
  <si>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</si>
  <si>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</si>
  <si>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</si>
  <si>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</si>
  <si>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</si>
  <si>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</si>
  <si>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</si>
  <si>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</si>
  <si>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</si>
  <si>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</si>
  <si>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</si>
  <si>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</si>
  <si>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</si>
  <si>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</si>
  <si>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</si>
  <si>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</si>
  <si>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</si>
  <si>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</si>
  <si>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</si>
  <si>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</si>
  <si>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</si>
  <si>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</si>
  <si>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</si>
  <si>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</si>
  <si>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</si>
  <si>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</si>
  <si>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</si>
  <si>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</si>
  <si>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</si>
  <si>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</si>
  <si>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</si>
  <si>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</si>
  <si>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</si>
  <si>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</si>
  <si>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</si>
  <si>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</si>
  <si>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</si>
  <si>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</si>
  <si>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</si>
  <si>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</si>
  <si>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</si>
  <si>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</si>
  <si>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</si>
  <si>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</si>
  <si>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</si>
  <si>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</si>
  <si>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</si>
  <si>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</si>
  <si>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</si>
  <si>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</si>
  <si>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</si>
  <si>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</si>
  <si>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</si>
  <si>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</si>
  <si>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</si>
  <si>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</si>
  <si>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</si>
  <si>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</si>
  <si>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</si>
  <si>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</si>
  <si>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</si>
  <si>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</si>
  <si>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</si>
  <si>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</si>
  <si>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</si>
  <si>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</si>
  <si>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</si>
  <si>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</si>
  <si>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</si>
  <si>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</si>
  <si>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</si>
  <si>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</si>
  <si>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</si>
  <si>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</si>
  <si>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</si>
  <si>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</si>
  <si>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</si>
  <si>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</si>
  <si>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</si>
  <si>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</si>
  <si>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</si>
  <si>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</si>
  <si>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</si>
  <si>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</si>
  <si>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</si>
  <si>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</si>
  <si>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</si>
  <si>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</si>
  <si>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</si>
  <si>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</si>
  <si>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</si>
  <si>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</si>
  <si>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</si>
  <si>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</si>
  <si>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</si>
  <si>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</si>
  <si>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</si>
  <si>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</si>
  <si>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</si>
  <si>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</si>
  <si>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</si>
  <si>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</si>
  <si>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</si>
  <si>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</si>
  <si>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</si>
  <si>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</si>
  <si>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</si>
  <si>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</si>
  <si>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</si>
  <si>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</si>
  <si>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</si>
  <si>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</si>
  <si>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</si>
  <si>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</si>
  <si>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</si>
  <si>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</si>
  <si>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</si>
  <si>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</si>
  <si>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</si>
  <si>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</si>
  <si>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</si>
  <si>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</si>
  <si>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</si>
  <si>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</si>
  <si>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</si>
  <si>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</si>
  <si>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</si>
  <si>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</si>
  <si>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</si>
  <si>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</si>
  <si>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</si>
  <si>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</si>
  <si>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</si>
  <si>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</si>
  <si>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</si>
  <si>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</si>
  <si>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</si>
  <si>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</si>
  <si>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</si>
  <si>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</si>
  <si>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</si>
  <si>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</si>
  <si>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</si>
  <si>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</si>
  <si>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</si>
  <si>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</si>
  <si>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</si>
  <si>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</si>
  <si>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</si>
  <si>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</si>
  <si>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</si>
  <si>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</si>
  <si>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</si>
  <si>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</si>
  <si>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</si>
  <si>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</si>
  <si>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</si>
  <si>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</si>
  <si>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</si>
  <si>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</si>
  <si>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</si>
  <si>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</si>
  <si>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</si>
  <si>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</si>
  <si>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</si>
  <si>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</si>
  <si>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</si>
  <si>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</si>
  <si>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</si>
  <si>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</si>
  <si>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</si>
  <si>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</si>
  <si>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</si>
  <si>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</si>
  <si>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</si>
  <si>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</si>
  <si>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</si>
  <si>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</si>
  <si>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</si>
  <si>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</si>
  <si>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</si>
  <si>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</si>
  <si>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</si>
  <si>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</si>
  <si>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</si>
  <si>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</si>
  <si>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</si>
  <si>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</si>
  <si>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</si>
  <si>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</si>
  <si>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</si>
  <si>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</si>
  <si>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</si>
  <si>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</si>
  <si>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</si>
  <si>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</si>
  <si>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</si>
  <si>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</si>
  <si>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</si>
  <si>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</si>
  <si>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</si>
  <si>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</si>
  <si>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</si>
  <si>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</si>
  <si>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</si>
  <si>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</si>
  <si>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</si>
  <si>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</si>
  <si>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</si>
  <si>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</si>
  <si>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</si>
  <si>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</si>
  <si>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</si>
  <si>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</si>
  <si>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</si>
  <si>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</si>
  <si>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</si>
  <si>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</si>
  <si>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</si>
  <si>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</si>
  <si>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</si>
  <si>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</si>
  <si>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</si>
  <si>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</si>
  <si>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</si>
  <si>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</si>
  <si>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</si>
  <si>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</si>
  <si>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</si>
  <si>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</si>
  <si>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</si>
  <si>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</si>
  <si>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</si>
  <si>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</si>
  <si>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</si>
  <si>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</si>
  <si>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</si>
  <si>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</si>
  <si>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</si>
  <si>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</si>
  <si>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</si>
  <si>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</si>
  <si>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</si>
  <si>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</si>
  <si>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</si>
  <si>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</si>
  <si>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</si>
  <si>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</si>
  <si>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</si>
  <si>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</si>
  <si>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</si>
  <si>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</si>
  <si>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</si>
  <si>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</si>
  <si>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</si>
  <si>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</si>
  <si>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</si>
  <si>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</si>
  <si>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</si>
  <si>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</si>
  <si>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</si>
  <si>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</si>
  <si>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</si>
  <si>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</si>
  <si>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</si>
  <si>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</si>
  <si>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</si>
  <si>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</si>
  <si>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</si>
  <si>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</si>
  <si>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</si>
  <si>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</si>
  <si>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</si>
  <si>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</si>
  <si>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</si>
  <si>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</si>
  <si>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</si>
  <si>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</si>
  <si>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</si>
  <si>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</si>
  <si>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</si>
  <si>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</si>
  <si>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</si>
  <si>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</si>
  <si>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</si>
  <si>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</si>
  <si>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</si>
  <si>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</si>
  <si>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</si>
  <si>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</si>
  <si>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</si>
  <si>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</si>
  <si>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</si>
  <si>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</si>
  <si>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</si>
  <si>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</si>
  <si>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</si>
  <si>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</si>
  <si>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</si>
  <si>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</si>
  <si>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</si>
  <si>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</si>
  <si>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</si>
  <si>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</si>
  <si>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</si>
  <si>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</si>
  <si>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</si>
  <si>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</si>
  <si>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</si>
  <si>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</si>
  <si>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</si>
  <si>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</si>
  <si>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</si>
  <si>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</si>
  <si>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</si>
  <si>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</si>
  <si>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</si>
  <si>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</si>
  <si>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</si>
  <si>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</si>
  <si>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</si>
  <si>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</si>
  <si>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</si>
  <si>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</si>
  <si>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</si>
  <si>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</si>
  <si>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</si>
  <si>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</si>
  <si>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</si>
  <si>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</si>
  <si>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</si>
  <si>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</si>
  <si>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</si>
  <si>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</si>
  <si>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</si>
  <si>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</si>
  <si>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</si>
  <si>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</si>
  <si>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</si>
  <si>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</si>
  <si>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</si>
  <si>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</si>
  <si>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</si>
  <si>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</si>
  <si>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</si>
  <si>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</si>
  <si>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</si>
  <si>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</si>
  <si>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</si>
  <si>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</si>
  <si>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</si>
  <si>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</si>
  <si>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</si>
  <si>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</si>
  <si>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</si>
  <si>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</si>
  <si>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</si>
  <si>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</si>
  <si>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</si>
  <si>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</si>
  <si>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</si>
  <si>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</si>
  <si>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</si>
  <si>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</si>
  <si>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</si>
  <si>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</si>
  <si>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</si>
  <si>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</si>
  <si>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</si>
  <si>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</si>
  <si>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</si>
  <si>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</si>
  <si>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</si>
  <si>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</si>
  <si>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</si>
  <si>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</si>
  <si>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</si>
  <si>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</si>
  <si>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</si>
  <si>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</si>
  <si>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</si>
  <si>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</si>
  <si>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</si>
  <si>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</si>
  <si>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</si>
  <si>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</si>
  <si>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</si>
  <si>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</si>
  <si>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</si>
  <si>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</si>
  <si>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</si>
  <si>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</si>
  <si>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</si>
  <si>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</si>
  <si>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</si>
  <si>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</si>
  <si>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</si>
  <si>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</si>
  <si>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</si>
  <si>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</si>
  <si>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</si>
  <si>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</si>
  <si>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</si>
  <si>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</si>
  <si>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</si>
  <si>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</si>
  <si>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</si>
  <si>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</si>
  <si>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</si>
  <si>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</si>
  <si>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</si>
  <si>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</si>
  <si>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</si>
  <si>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</si>
  <si>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</si>
  <si>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</si>
  <si>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</si>
  <si>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</si>
  <si>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</si>
  <si>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</si>
  <si>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</si>
  <si>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</si>
  <si>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</si>
  <si>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</si>
  <si>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</si>
  <si>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</si>
  <si>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</si>
  <si>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</si>
  <si>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</si>
  <si>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</si>
  <si>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</si>
  <si>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</si>
  <si>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</si>
  <si>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</si>
  <si>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</si>
  <si>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</si>
  <si>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</si>
  <si>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</si>
  <si>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</si>
  <si>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</si>
  <si>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</si>
  <si>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</si>
  <si>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</si>
  <si>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</si>
  <si>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</si>
  <si>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</si>
  <si>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</si>
  <si>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</si>
  <si>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</si>
  <si>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</si>
  <si>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</si>
  <si>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</si>
  <si>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</si>
  <si>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</si>
  <si>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</si>
  <si>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</si>
  <si>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</si>
  <si>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</si>
  <si>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</si>
  <si>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</si>
  <si>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</si>
  <si>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</si>
  <si>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</si>
  <si>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</si>
  <si>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</si>
  <si>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</si>
  <si>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</si>
  <si>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</si>
  <si>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</si>
  <si>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</si>
  <si>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</si>
  <si>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</si>
  <si>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</si>
  <si>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</si>
  <si>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</si>
  <si>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</si>
  <si>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</si>
  <si>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</si>
  <si>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</si>
  <si>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</si>
  <si>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</si>
  <si>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</si>
  <si>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</si>
  <si>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</si>
  <si>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</si>
  <si>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</si>
  <si>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</si>
  <si>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</si>
  <si>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</si>
  <si>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</si>
  <si>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</si>
  <si>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</si>
  <si>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</si>
  <si>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</si>
  <si>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</si>
  <si>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</si>
  <si>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</si>
  <si>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</si>
  <si>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</si>
  <si>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</si>
  <si>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</si>
  <si>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</si>
  <si>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</si>
  <si>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</si>
  <si>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</si>
  <si>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</si>
  <si>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</si>
  <si>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</si>
  <si>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</si>
  <si>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</si>
  <si>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</si>
  <si>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</si>
  <si>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</si>
  <si>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</si>
  <si>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</si>
  <si>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</si>
  <si>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</si>
  <si>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</si>
  <si>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</si>
  <si>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</si>
  <si>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</si>
  <si>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</si>
  <si>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</si>
  <si>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</si>
  <si>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</si>
  <si>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</si>
  <si>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</si>
  <si>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</si>
  <si>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</si>
  <si>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</si>
  <si>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</si>
  <si>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</si>
  <si>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</si>
  <si>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</si>
  <si>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</si>
  <si>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</si>
  <si>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</si>
  <si>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</si>
  <si>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</si>
  <si>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</si>
  <si>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</si>
  <si>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</si>
  <si>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</si>
  <si>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</si>
  <si>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</si>
  <si>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</si>
  <si>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</si>
  <si>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</si>
  <si>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</si>
  <si>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</si>
  <si>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</si>
  <si>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</si>
  <si>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</si>
  <si>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</si>
  <si>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</si>
  <si>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</si>
  <si>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</si>
  <si>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</si>
  <si>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</si>
  <si>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</si>
  <si>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</si>
  <si>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</si>
  <si>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</si>
  <si>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</si>
  <si>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</si>
  <si>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</si>
  <si>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</si>
  <si>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</si>
  <si>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</si>
  <si>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</si>
  <si>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</si>
  <si>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</si>
  <si>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</si>
  <si>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</si>
  <si>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</si>
  <si>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</si>
  <si>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</si>
  <si>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</si>
  <si>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</si>
  <si>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</si>
  <si>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</si>
  <si>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</si>
  <si>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</si>
  <si>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</si>
  <si>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</si>
  <si>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</si>
  <si>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</si>
  <si>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</si>
  <si>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</si>
  <si>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</si>
  <si>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</si>
  <si>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</si>
  <si>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</si>
  <si>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</si>
  <si>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</si>
  <si>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</si>
  <si>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</si>
  <si>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</si>
  <si>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</si>
  <si>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</si>
  <si>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</si>
  <si>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</si>
  <si>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</si>
  <si>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</si>
  <si>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</si>
  <si>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</si>
  <si>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</si>
  <si>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</si>
  <si>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</si>
  <si>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</si>
  <si>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</si>
  <si>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</si>
  <si>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</si>
  <si>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</si>
  <si>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</si>
  <si>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</si>
  <si>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</si>
  <si>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</si>
  <si>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</si>
  <si>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</si>
  <si>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</si>
  <si>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</si>
  <si>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</si>
  <si>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</si>
  <si>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</si>
  <si>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</si>
  <si>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</si>
  <si>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</si>
  <si>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</si>
  <si>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</si>
  <si>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</si>
  <si>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</si>
  <si>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</si>
  <si>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</si>
  <si>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</si>
  <si>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</si>
  <si>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</si>
  <si>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</si>
  <si>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</si>
  <si>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</si>
  <si>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</si>
  <si>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</si>
  <si>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</si>
  <si>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</si>
  <si>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</si>
  <si>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</si>
  <si>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</si>
  <si>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</si>
  <si>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</si>
  <si>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</si>
  <si>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</si>
  <si>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</si>
  <si>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</si>
  <si>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</si>
  <si>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</si>
  <si>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</si>
  <si>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</si>
  <si>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</si>
  <si>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</si>
  <si>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</si>
  <si>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</si>
  <si>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</si>
  <si>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</si>
  <si>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</si>
  <si>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</si>
  <si>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</si>
  <si>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</si>
  <si>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</si>
  <si>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</si>
  <si>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</si>
  <si>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</si>
  <si>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</si>
  <si>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</si>
  <si>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</si>
  <si>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</si>
  <si>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</si>
  <si>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</si>
  <si>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</si>
  <si>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</si>
  <si>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</si>
  <si>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</si>
  <si>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</si>
  <si>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</si>
  <si>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</si>
  <si>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</si>
  <si>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</si>
  <si>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</si>
  <si>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</si>
  <si>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</si>
  <si>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</si>
  <si>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</si>
  <si>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</si>
  <si>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</si>
  <si>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</si>
  <si>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</si>
  <si>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</si>
  <si>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</si>
  <si>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</si>
  <si>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</si>
  <si>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</si>
  <si>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</si>
  <si>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</si>
  <si>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</si>
  <si>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</si>
  <si>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</si>
  <si>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</si>
  <si>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</si>
  <si>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</si>
  <si>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</si>
  <si>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</si>
  <si>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</si>
  <si>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</si>
  <si>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</si>
  <si>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</si>
  <si>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</si>
  <si>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</si>
  <si>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</si>
  <si>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</si>
  <si>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</si>
  <si>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</si>
  <si>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</si>
  <si>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</si>
  <si>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</si>
  <si>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</si>
  <si>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</si>
  <si>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</si>
  <si>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</si>
  <si>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</si>
  <si>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</si>
  <si>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</si>
  <si>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</si>
  <si>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</si>
  <si>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</si>
  <si>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</si>
  <si>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</si>
  <si>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</si>
  <si>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</si>
  <si>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</si>
  <si>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</si>
  <si>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</si>
  <si>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</si>
  <si>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</si>
  <si>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</si>
  <si>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</si>
  <si>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</si>
  <si>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</si>
  <si>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</si>
  <si>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</si>
  <si>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</si>
  <si>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</si>
  <si>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</si>
  <si>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</si>
  <si>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</si>
  <si>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</si>
  <si>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</si>
  <si>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</si>
  <si>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</si>
  <si>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</si>
  <si>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</si>
  <si>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</si>
  <si>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</si>
  <si>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</si>
  <si>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</si>
  <si>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</si>
  <si>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</si>
  <si>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</si>
  <si>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</si>
  <si>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</si>
  <si>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</si>
  <si>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</si>
  <si>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</si>
  <si>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</si>
  <si>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</si>
  <si>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</si>
  <si>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</si>
  <si>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</si>
  <si>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</si>
  <si>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</si>
  <si>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</si>
  <si>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</si>
  <si>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</si>
  <si>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</si>
  <si>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</si>
  <si>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</si>
  <si>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</si>
  <si>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</si>
  <si>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</si>
  <si>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</si>
  <si>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</si>
  <si>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</si>
  <si>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</si>
  <si>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</si>
  <si>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</si>
  <si>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</si>
  <si>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</si>
  <si>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</si>
  <si>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</si>
  <si>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</si>
  <si>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</si>
  <si>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</si>
  <si>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</si>
  <si>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</si>
  <si>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</si>
  <si>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</si>
  <si>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</si>
  <si>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</si>
  <si>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</si>
  <si>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</si>
  <si>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</si>
  <si>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</si>
  <si>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</si>
  <si>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</si>
  <si>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</si>
  <si>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</si>
  <si>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</si>
  <si>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</si>
  <si>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</si>
  <si>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</si>
  <si>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</si>
  <si>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</si>
  <si>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</si>
  <si>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</si>
  <si>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</si>
  <si>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</si>
  <si>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</si>
  <si>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</si>
  <si>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</si>
  <si>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</si>
  <si>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</si>
  <si>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</si>
  <si>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</si>
  <si>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</si>
  <si>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</si>
  <si>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</si>
  <si>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</si>
  <si>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</si>
  <si>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</si>
  <si>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</si>
  <si>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</si>
  <si>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</si>
  <si>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</si>
  <si>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</si>
  <si>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</si>
  <si>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</si>
  <si>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</si>
  <si>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</si>
  <si>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</si>
  <si>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</si>
  <si>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</si>
  <si>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</si>
  <si>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</si>
  <si>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</si>
  <si>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</si>
  <si>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</si>
  <si>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</si>
  <si>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</si>
  <si>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</si>
  <si>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</si>
  <si>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</si>
  <si>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</si>
  <si>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</si>
  <si>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</si>
  <si>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</si>
  <si>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</si>
  <si>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</si>
  <si>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</si>
  <si>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</si>
  <si>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</si>
  <si>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</si>
  <si>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</si>
  <si>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</si>
  <si>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</si>
  <si>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</si>
  <si>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</si>
  <si>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</si>
  <si>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</si>
  <si>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</si>
  <si>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</si>
  <si>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</si>
  <si>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</si>
  <si>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</si>
  <si>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</si>
  <si>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</si>
  <si>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</si>
  <si>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</si>
  <si>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</si>
  <si>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</si>
  <si>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</si>
  <si>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</si>
  <si>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</si>
  <si>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</si>
  <si>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</si>
  <si>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</si>
  <si>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</si>
  <si>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</si>
  <si>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</si>
  <si>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</si>
  <si>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</si>
  <si>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</si>
  <si>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</si>
  <si>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</si>
  <si>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</si>
  <si>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</si>
  <si>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</si>
  <si>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</si>
  <si>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</si>
  <si>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</si>
  <si>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</si>
  <si>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</si>
  <si>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</si>
  <si>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</si>
  <si>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</si>
  <si>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</si>
  <si>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</si>
  <si>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</si>
  <si>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</si>
  <si>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</si>
  <si>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</si>
  <si>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</si>
  <si>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</si>
  <si>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</si>
  <si>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</si>
  <si>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</si>
  <si>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</si>
  <si>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</si>
  <si>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</si>
  <si>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</si>
  <si>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</si>
  <si>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</si>
  <si>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</si>
  <si>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</si>
  <si>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</si>
  <si>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</si>
  <si>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</si>
  <si>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</si>
  <si>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</si>
  <si>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</si>
  <si>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</si>
  <si>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</si>
  <si>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</si>
  <si>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</si>
  <si>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</si>
  <si>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</si>
  <si>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</si>
  <si>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</si>
  <si>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</si>
  <si>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</si>
  <si>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</si>
  <si>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</si>
  <si>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</si>
  <si>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</si>
  <si>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</si>
  <si>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</si>
  <si>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</si>
  <si>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</si>
  <si>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</si>
  <si>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</si>
  <si>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</si>
  <si>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</si>
  <si>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</si>
  <si>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</si>
  <si>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</si>
  <si>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</si>
  <si>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</si>
  <si>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</si>
  <si>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</si>
  <si>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</si>
  <si>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</si>
  <si>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</si>
  <si>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</si>
  <si>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</si>
  <si>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</si>
  <si>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</si>
  <si>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</si>
  <si>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</si>
  <si>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</si>
  <si>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</si>
  <si>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</si>
  <si>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</si>
  <si>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</si>
  <si>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</si>
  <si>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</si>
  <si>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</si>
  <si>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</si>
  <si>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</si>
  <si>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</si>
  <si>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</si>
  <si>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</si>
  <si>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</si>
  <si>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</si>
  <si>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</si>
  <si>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</si>
  <si>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</si>
  <si>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</si>
  <si>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</si>
  <si>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</si>
  <si>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</si>
  <si>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</si>
  <si>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</si>
  <si>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</si>
  <si>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</si>
  <si>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</si>
  <si>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</si>
  <si>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</si>
  <si>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</si>
  <si>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</si>
  <si>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</si>
  <si>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</si>
  <si>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</si>
  <si>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</si>
  <si>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</si>
  <si>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</si>
  <si>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</si>
  <si>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</si>
  <si>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</si>
  <si>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</si>
  <si>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</si>
  <si>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</si>
  <si>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</si>
  <si>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</si>
  <si>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</si>
  <si>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</si>
  <si>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</si>
  <si>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</si>
  <si>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</si>
  <si>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</si>
  <si>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</si>
  <si>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</si>
  <si>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</si>
  <si>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</si>
  <si>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</si>
  <si>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</si>
  <si>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</si>
  <si>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</si>
  <si>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</si>
  <si>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</si>
  <si>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</si>
  <si>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</si>
  <si>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</si>
  <si>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</si>
  <si>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</si>
  <si>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</si>
  <si>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</si>
  <si>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</si>
  <si>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</si>
  <si>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</si>
  <si>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</si>
  <si>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</si>
  <si>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</si>
  <si>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</si>
  <si>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</si>
  <si>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</si>
  <si>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</si>
  <si>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</si>
  <si>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</si>
  <si>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</si>
  <si>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</si>
  <si>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</si>
  <si>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</si>
  <si>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</si>
  <si>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</si>
  <si>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</si>
  <si>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</si>
  <si>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</si>
  <si>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</si>
  <si>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</si>
  <si>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</si>
  <si>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</si>
  <si>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</si>
  <si>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</si>
  <si>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</si>
  <si>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</si>
  <si>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</si>
  <si>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</si>
  <si>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</si>
  <si>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</si>
  <si>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</si>
  <si>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</si>
  <si>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</si>
  <si>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</si>
  <si>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</si>
  <si>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</si>
  <si>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</si>
  <si>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</si>
  <si>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</si>
  <si>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</si>
  <si>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</si>
  <si>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</si>
  <si>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</si>
  <si>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</si>
  <si>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</si>
  <si>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</si>
  <si>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</si>
  <si>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</si>
  <si>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</si>
  <si>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</si>
  <si>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</si>
  <si>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</si>
  <si>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</si>
  <si>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</si>
  <si>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</si>
  <si>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</si>
  <si>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</si>
  <si>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</si>
  <si>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</si>
  <si>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</si>
  <si>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</si>
  <si>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</si>
  <si>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</si>
  <si>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</si>
  <si>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</si>
  <si>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</si>
  <si>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</si>
  <si>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</si>
  <si>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</si>
  <si>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</si>
  <si>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</si>
  <si>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</si>
  <si>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</si>
  <si>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</si>
  <si>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</si>
  <si>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</si>
  <si>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</si>
  <si>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</si>
  <si>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</si>
  <si>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</si>
  <si>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</si>
  <si>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</si>
  <si>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</si>
  <si>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</si>
  <si>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</si>
  <si>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</si>
  <si>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</si>
  <si>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</si>
  <si>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</si>
  <si>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</si>
  <si>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</si>
  <si>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</si>
  <si>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</si>
  <si>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</si>
  <si>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</si>
  <si>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</si>
  <si>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</si>
  <si>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</si>
  <si>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</si>
  <si>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</si>
  <si>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</si>
  <si>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</si>
  <si>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</si>
  <si>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</si>
  <si>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</si>
  <si>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</si>
  <si>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</si>
  <si>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</si>
  <si>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</si>
  <si>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</si>
  <si>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</si>
  <si>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</si>
  <si>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</si>
  <si>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</si>
  <si>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</si>
  <si>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</si>
  <si>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</si>
  <si>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</si>
  <si>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</si>
  <si>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</si>
  <si>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</si>
  <si>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</si>
  <si>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</si>
  <si>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</si>
  <si>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</si>
  <si>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</si>
  <si>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</si>
  <si>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</si>
  <si>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</si>
  <si>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</si>
  <si>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</si>
  <si>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</si>
  <si>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</si>
  <si>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</si>
  <si>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</si>
  <si>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</si>
  <si>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</si>
  <si>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</si>
  <si>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</si>
  <si>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</si>
  <si>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</si>
  <si>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</si>
  <si>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</si>
  <si>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</si>
  <si>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</si>
  <si>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</si>
  <si>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</si>
  <si>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</si>
  <si>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</si>
  <si>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</si>
  <si>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</si>
  <si>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</si>
  <si>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</si>
  <si>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</si>
  <si>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</si>
  <si>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</si>
  <si>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</si>
  <si>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</si>
  <si>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</si>
  <si>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</si>
  <si>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</si>
  <si>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</si>
  <si>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</si>
  <si>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</si>
  <si>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</si>
  <si>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</si>
  <si>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</si>
  <si>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</si>
  <si>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</si>
  <si>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</si>
  <si>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</si>
  <si>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</si>
  <si>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</si>
  <si>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</si>
  <si>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</si>
  <si>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</si>
  <si>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</si>
  <si>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</si>
  <si>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</si>
  <si>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</si>
  <si>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</si>
  <si>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</si>
  <si>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</si>
  <si>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</si>
  <si>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</si>
  <si>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</si>
  <si>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</si>
  <si>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</si>
  <si>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</si>
  <si>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</si>
  <si>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</si>
  <si>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</si>
  <si>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</si>
  <si>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</si>
  <si>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</si>
  <si>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</si>
  <si>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</si>
  <si>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</si>
  <si>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</si>
  <si>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</si>
  <si>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</si>
  <si>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</si>
  <si>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</si>
  <si>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</si>
  <si>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</si>
  <si>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</si>
  <si>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</si>
  <si>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</si>
  <si>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</si>
  <si>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</si>
  <si>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</si>
  <si>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</si>
  <si>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</si>
  <si>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</si>
  <si>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</si>
  <si>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</si>
  <si>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</si>
  <si>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</si>
  <si>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</si>
  <si>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</si>
  <si>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</si>
  <si>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</si>
  <si>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</si>
  <si>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</si>
  <si>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</si>
  <si>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</si>
  <si>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</si>
  <si>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</si>
  <si>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</si>
  <si>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</si>
  <si>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</si>
  <si>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</si>
  <si>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</si>
  <si>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</si>
  <si>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</si>
  <si>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</si>
  <si>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</si>
  <si>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</si>
  <si>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</si>
  <si>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</si>
  <si>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</si>
  <si>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</si>
  <si>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</si>
  <si>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</si>
  <si>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</si>
  <si>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</si>
  <si>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</si>
  <si>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</si>
  <si>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</si>
  <si>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</si>
  <si>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</si>
  <si>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</si>
  <si>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</si>
  <si>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</si>
  <si>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</si>
  <si>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</si>
  <si>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</si>
  <si>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</si>
  <si>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</si>
  <si>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</si>
  <si>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</si>
  <si>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</si>
  <si>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</si>
  <si>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</si>
  <si>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</si>
  <si>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</si>
  <si>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</si>
  <si>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</si>
  <si>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</si>
  <si>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</si>
  <si>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</si>
  <si>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</si>
  <si>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</si>
  <si>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</si>
  <si>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</si>
  <si>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</si>
  <si>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</si>
  <si>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</si>
  <si>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</si>
  <si>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</si>
  <si>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</si>
  <si>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</si>
  <si>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</si>
  <si>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</si>
  <si>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</si>
  <si>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</si>
  <si>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</si>
  <si>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</si>
  <si>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</si>
  <si>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</si>
  <si>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</si>
  <si>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</si>
  <si>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</si>
  <si>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</si>
  <si>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</si>
  <si>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</si>
  <si>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</si>
  <si>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</si>
  <si>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</si>
  <si>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</si>
  <si>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</si>
  <si>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</si>
  <si>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</si>
  <si>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</si>
  <si>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</si>
  <si>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</si>
  <si>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</si>
  <si>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</si>
  <si>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</si>
  <si>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</si>
  <si>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</si>
  <si>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</si>
  <si>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</si>
  <si>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</si>
  <si>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</si>
  <si>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</si>
  <si>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</si>
  <si>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</si>
  <si>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</si>
  <si>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</si>
  <si>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</si>
  <si>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</si>
  <si>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</si>
  <si>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</si>
  <si>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</si>
  <si>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</si>
  <si>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</si>
  <si>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</si>
  <si>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</si>
  <si>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</si>
  <si>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</si>
  <si>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</si>
  <si>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</si>
  <si>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</si>
  <si>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</si>
  <si>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</si>
  <si>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</si>
  <si>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</si>
  <si>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</si>
  <si>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</si>
  <si>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</si>
  <si>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</si>
  <si>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</si>
  <si>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</si>
  <si>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</si>
  <si>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</si>
  <si>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</si>
  <si>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</si>
  <si>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</si>
  <si>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</si>
  <si>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</si>
  <si>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</si>
  <si>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</si>
  <si>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</si>
  <si>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</si>
  <si>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</si>
  <si>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</si>
  <si>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</si>
  <si>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</si>
  <si>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</si>
  <si>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</si>
  <si>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</si>
  <si>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</si>
  <si>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</si>
  <si>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</si>
  <si>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</si>
  <si>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</si>
  <si>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</si>
  <si>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</si>
  <si>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</si>
  <si>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</si>
  <si>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</si>
  <si>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</si>
  <si>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</si>
  <si>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</si>
  <si>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</si>
  <si>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</si>
  <si>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</si>
  <si>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</si>
  <si>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</si>
  <si>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</si>
  <si>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</si>
  <si>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</si>
  <si>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</si>
  <si>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</si>
  <si>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</si>
  <si>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</si>
  <si>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</si>
  <si>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</si>
  <si>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</si>
  <si>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</si>
  <si>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</si>
  <si>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</si>
  <si>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</si>
  <si>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</si>
  <si>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</si>
  <si>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</si>
  <si>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</si>
  <si>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</si>
  <si>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</si>
  <si>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</si>
  <si>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</si>
  <si>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</si>
  <si>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</si>
  <si>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</si>
  <si>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</si>
  <si>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</si>
  <si>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</si>
  <si>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</si>
  <si>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</si>
  <si>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</si>
  <si>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</si>
  <si>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</si>
  <si>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</si>
  <si>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</si>
  <si>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</si>
  <si>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</si>
  <si>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</si>
  <si>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</si>
  <si>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</si>
  <si>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</si>
  <si>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</si>
  <si>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</si>
  <si>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</si>
  <si>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</si>
  <si>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</si>
  <si>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</si>
  <si>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</si>
  <si>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</si>
  <si>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</si>
  <si>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</si>
  <si>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</si>
  <si>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</si>
  <si>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</si>
  <si>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</si>
  <si>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</si>
  <si>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</si>
  <si>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</si>
  <si>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</si>
  <si>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</si>
  <si>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</si>
  <si>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</si>
  <si>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</si>
  <si>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</si>
  <si>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</si>
  <si>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</si>
  <si>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</si>
  <si>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</si>
  <si>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</si>
  <si>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</si>
  <si>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</si>
  <si>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</si>
  <si>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</si>
  <si>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</si>
  <si>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</si>
  <si>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</si>
  <si>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</si>
  <si>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</si>
  <si>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</si>
  <si>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</si>
  <si>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</si>
  <si>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</si>
  <si>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</si>
  <si>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</si>
  <si>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</si>
  <si>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</si>
  <si>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</si>
  <si>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</si>
  <si>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</si>
  <si>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</si>
  <si>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</si>
  <si>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</si>
  <si>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</si>
  <si>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</si>
  <si>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</si>
  <si>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</si>
  <si>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</si>
  <si>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</si>
  <si>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</si>
  <si>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</si>
  <si>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</si>
  <si>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</si>
  <si>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</si>
  <si>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</si>
  <si>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</si>
  <si>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</si>
  <si>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</si>
  <si>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</si>
  <si>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</si>
  <si>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</si>
  <si>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</si>
  <si>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</si>
  <si>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</si>
  <si>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</si>
  <si>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</si>
  <si>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</si>
  <si>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</si>
  <si>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</si>
  <si>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</si>
  <si>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</si>
  <si>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</si>
  <si>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</si>
  <si>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</si>
  <si>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</si>
  <si>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</si>
  <si>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</si>
  <si>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</si>
  <si>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</si>
  <si>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</si>
  <si>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</si>
  <si>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</si>
  <si>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</si>
  <si>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</si>
  <si>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</si>
  <si>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</si>
  <si>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</si>
  <si>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</si>
  <si>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</si>
  <si>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</si>
  <si>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</si>
  <si>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</si>
  <si>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</si>
  <si>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</si>
  <si>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</si>
  <si>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</si>
  <si>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</si>
  <si>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</si>
  <si>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</si>
  <si>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</si>
  <si>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</si>
  <si>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</si>
  <si>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</si>
  <si>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</si>
  <si>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</si>
  <si>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</si>
  <si>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</si>
  <si>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</si>
  <si>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</si>
  <si>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</si>
  <si>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</si>
  <si>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</si>
  <si>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</si>
  <si>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</si>
  <si>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</si>
  <si>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</si>
  <si>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</si>
  <si>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</si>
  <si>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</si>
  <si>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</si>
  <si>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</si>
  <si>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</si>
  <si>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</si>
  <si>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</si>
  <si>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</si>
  <si>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</si>
  <si>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</si>
  <si>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</si>
  <si>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</si>
  <si>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</si>
  <si>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</si>
  <si>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</si>
  <si>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</si>
  <si>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</si>
  <si>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</si>
  <si>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</si>
  <si>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</si>
  <si>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</si>
  <si>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</si>
  <si>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</si>
  <si>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</si>
  <si>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</si>
  <si>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</si>
  <si>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</si>
  <si>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</si>
  <si>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</si>
  <si>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</si>
  <si>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</si>
  <si>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</si>
  <si>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</si>
  <si>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</si>
  <si>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</si>
  <si>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</si>
  <si>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</si>
  <si>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</si>
  <si>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</si>
  <si>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</si>
  <si>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</si>
  <si>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</si>
  <si>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</si>
  <si>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</si>
  <si>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</si>
  <si>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</si>
  <si>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</si>
  <si>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</si>
  <si>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</si>
  <si>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</si>
  <si>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</si>
  <si>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</si>
  <si>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</si>
  <si>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</si>
  <si>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</si>
  <si>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</si>
  <si>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</si>
  <si>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</si>
  <si>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</si>
  <si>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</si>
  <si>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</si>
  <si>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</si>
  <si>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</si>
  <si>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</si>
  <si>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</si>
  <si>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</si>
  <si>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</si>
  <si>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</si>
  <si>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</si>
  <si>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</si>
  <si>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</si>
  <si>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</si>
  <si>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</si>
  <si>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</si>
  <si>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</si>
  <si>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</si>
  <si>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</si>
  <si>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</si>
  <si>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</si>
  <si>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</si>
  <si>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</si>
  <si>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</si>
  <si>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</si>
  <si>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</si>
  <si>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</si>
  <si>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</si>
  <si>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</si>
  <si>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</si>
  <si>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</si>
  <si>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</si>
  <si>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</si>
  <si>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</si>
  <si>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</si>
  <si>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</si>
  <si>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</si>
  <si>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</si>
  <si>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</si>
  <si>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</si>
  <si>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</si>
  <si>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</si>
  <si>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</si>
  <si>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</si>
  <si>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</si>
  <si>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</si>
  <si>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</si>
  <si>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</si>
  <si>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</si>
  <si>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</si>
  <si>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</si>
  <si>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</si>
  <si>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</si>
  <si>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</si>
  <si>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</si>
  <si>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</si>
  <si>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</si>
  <si>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</si>
  <si>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</si>
  <si>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</si>
  <si>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</si>
  <si>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</si>
  <si>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</si>
  <si>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</si>
  <si>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</si>
  <si>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</si>
  <si>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</si>
  <si>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</si>
  <si>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</si>
  <si>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</si>
  <si>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</si>
  <si>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</si>
  <si>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</si>
  <si>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</si>
  <si>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</si>
  <si>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</si>
  <si>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</si>
  <si>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</si>
  <si>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</si>
  <si>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</si>
  <si>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</si>
  <si>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</si>
  <si>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</si>
  <si>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</si>
  <si>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</si>
  <si>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</si>
  <si>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</si>
  <si>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</si>
  <si>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</si>
  <si>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</si>
  <si>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</si>
  <si>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</si>
  <si>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</si>
  <si>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</si>
  <si>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</si>
  <si>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</si>
  <si>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</si>
  <si>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</si>
  <si>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</si>
  <si>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</si>
  <si>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</si>
  <si>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</si>
  <si>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</si>
  <si>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</si>
  <si>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</si>
  <si>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</si>
  <si>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</si>
  <si>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</si>
  <si>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</si>
  <si>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</si>
  <si>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</si>
  <si>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</si>
  <si>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</si>
  <si>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</si>
  <si>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</si>
  <si>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</si>
  <si>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</si>
  <si>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</si>
  <si>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</si>
  <si>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</si>
  <si>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</si>
  <si>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</si>
  <si>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</si>
  <si>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</si>
  <si>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</si>
  <si>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</si>
  <si>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</si>
  <si>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</si>
  <si>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</si>
  <si>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</si>
  <si>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</si>
  <si>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</si>
  <si>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</si>
  <si>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</si>
  <si>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</si>
  <si>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</si>
  <si>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</si>
  <si>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</si>
  <si>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</si>
  <si>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</si>
  <si>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</si>
  <si>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</si>
  <si>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</si>
  <si>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</si>
  <si>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</si>
  <si>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</si>
  <si>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</si>
  <si>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</si>
  <si>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</si>
  <si>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</si>
  <si>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</si>
  <si>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</si>
  <si>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</si>
  <si>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</si>
  <si>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</si>
  <si>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</si>
  <si>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</si>
  <si>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</si>
  <si>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</si>
  <si>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</si>
  <si>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</si>
  <si>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</si>
  <si>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</si>
  <si>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</si>
  <si>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</si>
  <si>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</si>
  <si>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</si>
  <si>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</si>
  <si>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</si>
  <si>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</si>
  <si>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</si>
  <si>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</si>
  <si>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</si>
  <si>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</si>
  <si>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</si>
  <si>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</si>
  <si>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</si>
  <si>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</si>
  <si>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</si>
  <si>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</si>
  <si>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</si>
  <si>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</si>
  <si>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</si>
  <si>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</si>
  <si>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</si>
  <si>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</si>
  <si>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</si>
  <si>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</si>
  <si>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</si>
  <si>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</si>
  <si>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</si>
  <si>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</si>
  <si>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</si>
  <si>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</si>
  <si>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</si>
  <si>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</si>
  <si>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</si>
  <si>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</si>
  <si>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</si>
  <si>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</si>
  <si>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</si>
  <si>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</si>
  <si>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</si>
  <si>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</si>
  <si>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</si>
  <si>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</si>
  <si>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</si>
  <si>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</si>
  <si>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</si>
  <si>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</si>
  <si>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</si>
  <si>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</si>
  <si>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</si>
  <si>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</si>
  <si>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</si>
  <si>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</si>
  <si>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</si>
  <si>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</si>
  <si>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</si>
  <si>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</si>
  <si>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</si>
  <si>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</si>
  <si>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</si>
  <si>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</si>
  <si>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</si>
  <si>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</si>
  <si>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</si>
  <si>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</si>
  <si>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</si>
  <si>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</si>
  <si>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</si>
  <si>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</si>
  <si>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</si>
  <si>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</si>
  <si>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</si>
  <si>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</si>
  <si>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</si>
  <si>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</si>
  <si>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</si>
  <si>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</si>
  <si>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</si>
  <si>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</si>
  <si>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</si>
  <si>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</si>
  <si>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</si>
  <si>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</si>
  <si>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</si>
  <si>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</si>
  <si>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</si>
  <si>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</si>
  <si>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</si>
  <si>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</si>
  <si>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</si>
  <si>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</si>
  <si>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</si>
  <si>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</si>
  <si>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</si>
  <si>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</si>
  <si>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</si>
  <si>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</si>
  <si>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</si>
  <si>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</si>
  <si>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</si>
  <si>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</si>
  <si>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</si>
  <si>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</si>
  <si>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</si>
  <si>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</si>
  <si>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</si>
  <si>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</si>
  <si>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</si>
  <si>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</si>
  <si>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</si>
  <si>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</si>
  <si>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</si>
  <si>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</si>
  <si>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</si>
  <si>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</si>
  <si>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</si>
  <si>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</si>
  <si>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</si>
  <si>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</si>
  <si>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</si>
  <si>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</si>
  <si>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</si>
  <si>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</si>
  <si>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</si>
  <si>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</si>
  <si>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</si>
  <si>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</si>
  <si>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</si>
  <si>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</si>
  <si>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</si>
  <si>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</si>
  <si>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</si>
  <si>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</si>
  <si>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</si>
  <si>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</si>
  <si>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</si>
  <si>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</si>
  <si>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</si>
  <si>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</si>
  <si>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</si>
  <si>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</si>
  <si>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</si>
  <si>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</si>
  <si>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</si>
  <si>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</si>
  <si>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</si>
  <si>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</si>
  <si>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</si>
  <si>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</si>
  <si>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</si>
  <si>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</si>
  <si>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</si>
  <si>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</si>
  <si>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</si>
  <si>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</si>
  <si>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</si>
  <si>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</si>
  <si>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</si>
  <si>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</si>
  <si>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</si>
  <si>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</si>
  <si>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</si>
  <si>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</si>
  <si>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</si>
  <si>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</si>
  <si>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</si>
  <si>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</si>
  <si>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</si>
  <si>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</si>
  <si>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</si>
  <si>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</si>
  <si>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</si>
  <si>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</si>
  <si>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</si>
  <si>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</si>
  <si>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</si>
  <si>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</si>
  <si>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</si>
  <si>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</si>
  <si>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</si>
  <si>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</si>
  <si>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</si>
  <si>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</si>
  <si>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</si>
  <si>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</si>
  <si>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</si>
  <si>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</si>
  <si>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</si>
  <si>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</si>
  <si>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</si>
  <si>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</si>
  <si>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</si>
  <si>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</si>
  <si>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</si>
  <si>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</si>
  <si>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</si>
  <si>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</si>
  <si>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</si>
  <si>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</si>
  <si>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</si>
  <si>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</si>
  <si>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</si>
  <si>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</si>
  <si>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</si>
  <si>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</si>
  <si>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</si>
  <si>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</si>
  <si>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</si>
  <si>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</si>
  <si>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</si>
  <si>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</si>
  <si>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</si>
  <si>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</si>
  <si>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</si>
  <si>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</si>
  <si>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</si>
  <si>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</si>
  <si>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</si>
  <si>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</si>
  <si>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</si>
  <si>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</si>
  <si>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</si>
  <si>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</si>
  <si>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</si>
  <si>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</si>
  <si>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</si>
  <si>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</si>
  <si>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</si>
  <si>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</si>
  <si>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</si>
  <si>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</si>
  <si>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</si>
  <si>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</si>
  <si>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</si>
  <si>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</si>
  <si>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</si>
  <si>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</si>
  <si>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</si>
  <si>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</si>
  <si>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</si>
  <si>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</si>
  <si>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</si>
  <si>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</si>
  <si>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</si>
  <si>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</si>
  <si>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</si>
  <si>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</si>
  <si>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</si>
  <si>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</si>
  <si>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</si>
  <si>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</si>
  <si>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</si>
  <si>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</si>
  <si>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</si>
  <si>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</si>
  <si>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</si>
  <si>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</si>
  <si>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</si>
  <si>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</si>
  <si>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</si>
  <si>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</si>
  <si>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</si>
  <si>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</si>
  <si>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</si>
  <si>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</si>
  <si>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</si>
  <si>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</si>
  <si>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</si>
  <si>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</si>
  <si>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</si>
  <si>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</si>
  <si>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</si>
  <si>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</si>
  <si>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</si>
  <si>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</si>
  <si>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</si>
  <si>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</si>
  <si>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</si>
  <si>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</si>
  <si>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</si>
  <si>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</si>
  <si>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</si>
  <si>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</si>
  <si>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</si>
  <si>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</si>
  <si>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</si>
  <si>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</si>
  <si>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</si>
  <si>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</si>
  <si>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</si>
  <si>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</si>
  <si>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</si>
  <si>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</si>
  <si>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</si>
  <si>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</si>
  <si>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</si>
  <si>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</si>
  <si>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</si>
  <si>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</si>
  <si>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</si>
  <si>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</si>
  <si>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</si>
  <si>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</si>
  <si>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</si>
  <si>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</si>
  <si>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</si>
  <si>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</si>
  <si>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</si>
  <si>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</si>
  <si>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</si>
  <si>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</si>
  <si>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</si>
  <si>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</si>
  <si>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</si>
  <si>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</si>
  <si>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</si>
  <si>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</si>
  <si>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</si>
  <si>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</si>
  <si>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</si>
  <si>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</si>
  <si>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</si>
  <si>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</si>
  <si>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</si>
  <si>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</si>
  <si>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</si>
  <si>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</si>
  <si>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</si>
  <si>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</si>
  <si>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</si>
  <si>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</si>
  <si>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</si>
  <si>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</si>
  <si>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</si>
  <si>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</si>
  <si>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</si>
  <si>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</si>
  <si>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</si>
  <si>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</si>
  <si>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</si>
  <si>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</si>
  <si>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</si>
  <si>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</si>
  <si>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</si>
  <si>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</si>
  <si>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</si>
  <si>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</si>
  <si>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</si>
  <si>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</si>
  <si>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</si>
  <si>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</si>
  <si>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</si>
  <si>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</si>
  <si>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</si>
  <si>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</si>
  <si>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</si>
  <si>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</si>
  <si>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</si>
  <si>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</si>
  <si>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</si>
  <si>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</si>
  <si>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</si>
  <si>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</si>
  <si>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</si>
  <si>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</si>
  <si>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</si>
  <si>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</si>
  <si>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</si>
  <si>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</si>
  <si>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</si>
  <si>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</si>
  <si>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</si>
  <si>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</si>
  <si>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</si>
  <si>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</si>
  <si>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</si>
  <si>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</si>
  <si>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</si>
  <si>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</si>
  <si>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</si>
  <si>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</si>
  <si>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</si>
  <si>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</si>
  <si>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</si>
  <si>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</si>
  <si>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</si>
  <si>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</si>
  <si>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</si>
  <si>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</si>
  <si>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</si>
  <si>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</si>
  <si>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</si>
  <si>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</si>
  <si>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</si>
  <si>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</si>
  <si>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</si>
  <si>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</si>
  <si>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</si>
  <si>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</si>
  <si>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</si>
  <si>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</si>
  <si>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</si>
  <si>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</si>
  <si>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</si>
  <si>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</si>
  <si>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</si>
  <si>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</si>
  <si>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</si>
  <si>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</si>
  <si>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</si>
  <si>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</si>
  <si>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</si>
  <si>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</si>
  <si>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</si>
  <si>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</si>
  <si>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</si>
  <si>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</si>
  <si>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</si>
  <si>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</si>
  <si>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</si>
  <si>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</si>
  <si>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</si>
  <si>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</si>
  <si>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</si>
  <si>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</si>
  <si>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</si>
  <si>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</si>
  <si>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</si>
  <si>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</si>
  <si>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</si>
  <si>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</si>
  <si>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</si>
  <si>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</si>
  <si>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</si>
  <si>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</si>
  <si>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</si>
  <si>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</si>
  <si>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</si>
  <si>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</si>
  <si>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</si>
  <si>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</si>
  <si>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</si>
  <si>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</si>
  <si>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</si>
  <si>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</si>
  <si>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</si>
  <si>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</si>
  <si>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</si>
  <si>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</si>
  <si>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</si>
  <si>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</si>
  <si>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</si>
  <si>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</si>
  <si>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</si>
  <si>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</si>
  <si>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</si>
  <si>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</si>
  <si>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</si>
  <si>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</si>
  <si>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</si>
  <si>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</si>
  <si>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</si>
  <si>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</si>
  <si>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</si>
  <si>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</si>
  <si>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</si>
  <si>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</si>
  <si>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</si>
  <si>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</si>
  <si>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</si>
  <si>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</si>
  <si>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</si>
  <si>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</si>
  <si>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</si>
  <si>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</si>
  <si>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</si>
  <si>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</si>
  <si>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</si>
  <si>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</si>
  <si>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</si>
  <si>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</si>
  <si>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</si>
  <si>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</si>
  <si>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</si>
  <si>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</si>
  <si>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</si>
  <si>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</si>
  <si>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</si>
  <si>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</si>
  <si>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</si>
  <si>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</si>
  <si>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</si>
  <si>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</si>
  <si>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</si>
  <si>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</si>
  <si>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</si>
  <si>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</si>
  <si>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</si>
  <si>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</si>
  <si>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</si>
  <si>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</si>
  <si>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</si>
  <si>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</si>
  <si>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</si>
  <si>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</si>
  <si>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</si>
  <si>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</si>
  <si>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</si>
  <si>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</si>
  <si>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</si>
  <si>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</si>
  <si>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</si>
  <si>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</si>
  <si>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</si>
  <si>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</si>
  <si>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</si>
  <si>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</si>
  <si>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</si>
  <si>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</si>
  <si>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</si>
  <si>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</si>
  <si>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</si>
  <si>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</si>
  <si>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</si>
  <si>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</si>
  <si>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</si>
  <si>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</si>
  <si>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</si>
  <si>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</si>
  <si>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</si>
  <si>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</si>
  <si>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</si>
  <si>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</si>
  <si>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</si>
  <si>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</si>
  <si>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</si>
  <si>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</si>
  <si>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</si>
  <si>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</si>
  <si>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</si>
  <si>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</si>
  <si>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</si>
  <si>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</si>
  <si>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</si>
  <si>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</si>
  <si>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</si>
  <si>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</si>
  <si>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</si>
  <si>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</si>
  <si>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</si>
  <si>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</si>
  <si>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</si>
  <si>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</si>
  <si>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</si>
  <si>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</si>
  <si>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</si>
  <si>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</si>
  <si>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</si>
  <si>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</si>
  <si>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</si>
  <si>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</si>
  <si>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</si>
  <si>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</si>
  <si>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</si>
  <si>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</si>
  <si>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</si>
  <si>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</si>
  <si>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</si>
  <si>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</si>
  <si>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</si>
  <si>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</si>
  <si>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</si>
  <si>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</si>
  <si>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</si>
  <si>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</si>
  <si>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</si>
  <si>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</si>
  <si>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</si>
  <si>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</si>
  <si>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</si>
  <si>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</si>
  <si>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</si>
  <si>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</si>
  <si>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</si>
  <si>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</si>
  <si>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</si>
  <si>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</si>
  <si>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</si>
  <si>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</si>
  <si>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</si>
  <si>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</si>
  <si>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</si>
  <si>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</si>
  <si>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</si>
  <si>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</si>
  <si>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</si>
  <si>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</si>
  <si>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</si>
  <si>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</si>
  <si>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</si>
  <si>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</si>
  <si>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</si>
  <si>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</si>
  <si>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</si>
  <si>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</si>
  <si>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</si>
  <si>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</si>
  <si>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</si>
  <si>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</si>
  <si>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</si>
  <si>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</si>
  <si>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</si>
  <si>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</si>
  <si>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</si>
  <si>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</si>
  <si>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</si>
  <si>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</si>
  <si>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</si>
  <si>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</si>
  <si>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</si>
  <si>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</si>
  <si>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</si>
  <si>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</si>
  <si>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</si>
  <si>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</si>
  <si>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</si>
  <si>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</si>
  <si>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</si>
  <si>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</si>
  <si>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</si>
  <si>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</si>
  <si>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</si>
  <si>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</si>
  <si>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</si>
  <si>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</si>
  <si>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</si>
  <si>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</si>
  <si>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</si>
  <si>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</si>
  <si>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</si>
  <si>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</si>
  <si>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</si>
  <si>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</si>
  <si>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</si>
  <si>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</si>
  <si>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</si>
  <si>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</si>
  <si>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</si>
  <si>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</si>
  <si>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</si>
  <si>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</si>
  <si>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</si>
  <si>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</si>
  <si>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</si>
  <si>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</si>
  <si>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</si>
  <si>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</si>
  <si>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</si>
  <si>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</si>
  <si>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</si>
  <si>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</si>
  <si>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</si>
  <si>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</si>
  <si>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</si>
  <si>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</si>
  <si>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</si>
  <si>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</si>
  <si>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</si>
  <si>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</si>
  <si>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</si>
  <si>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</si>
  <si>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</si>
  <si>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</si>
  <si>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</si>
  <si>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</si>
  <si>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</si>
  <si>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</si>
  <si>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</si>
  <si>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</si>
  <si>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</si>
  <si>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</si>
  <si>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</si>
  <si>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</si>
  <si>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</si>
  <si>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</si>
  <si>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</si>
  <si>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</si>
  <si>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</si>
  <si>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</si>
  <si>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</si>
  <si>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</si>
  <si>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</si>
  <si>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</si>
  <si>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</si>
  <si>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</si>
  <si>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</si>
  <si>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</si>
  <si>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</si>
  <si>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</si>
  <si>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</si>
  <si>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</si>
  <si>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</si>
  <si>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</si>
  <si>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</si>
  <si>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</si>
  <si>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</si>
  <si>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</si>
  <si>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</si>
  <si>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</si>
  <si>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</si>
  <si>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</si>
  <si>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</si>
  <si>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</si>
  <si>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</si>
  <si>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</si>
  <si>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</si>
  <si>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</si>
  <si>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</si>
  <si>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</si>
  <si>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</si>
  <si>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</si>
  <si>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</si>
  <si>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</si>
  <si>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</si>
  <si>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</si>
  <si>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</si>
  <si>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</si>
  <si>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</si>
  <si>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</si>
  <si>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</si>
  <si>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</si>
  <si>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</si>
  <si>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</si>
  <si>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</si>
  <si>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</si>
  <si>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</si>
  <si>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</si>
  <si>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</si>
  <si>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</si>
  <si>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</si>
  <si>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</si>
  <si>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</si>
  <si>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</si>
  <si>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</si>
  <si>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</si>
  <si>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</si>
  <si>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</si>
  <si>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</si>
  <si>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</si>
  <si>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</si>
  <si>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</si>
  <si>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</si>
  <si>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</si>
  <si>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</si>
  <si>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</si>
  <si>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</si>
  <si>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</si>
  <si>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</si>
  <si>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</si>
  <si>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</si>
  <si>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</si>
  <si>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</si>
  <si>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</si>
  <si>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</si>
  <si>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</si>
  <si>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</si>
  <si>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</si>
  <si>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</si>
  <si>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</si>
  <si>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</si>
  <si>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</si>
  <si>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</si>
  <si>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</si>
  <si>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</si>
  <si>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</si>
  <si>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</si>
  <si>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</si>
  <si>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</si>
  <si>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</si>
  <si>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</si>
  <si>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</si>
  <si>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</si>
  <si>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</si>
  <si>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</si>
  <si>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</si>
  <si>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</si>
  <si>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</si>
  <si>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</si>
  <si>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</si>
  <si>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</si>
  <si>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</si>
  <si>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</si>
  <si>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</si>
  <si>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</si>
  <si>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</si>
  <si>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</si>
  <si>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</si>
  <si>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</si>
  <si>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</si>
  <si>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</si>
  <si>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</si>
  <si>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</si>
  <si>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</si>
  <si>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</si>
  <si>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</si>
  <si>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</si>
  <si>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</si>
  <si>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</si>
  <si>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</si>
  <si>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</si>
  <si>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</si>
  <si>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</si>
  <si>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</si>
  <si>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</si>
  <si>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</si>
  <si>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</si>
  <si>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</si>
  <si>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</si>
  <si>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</si>
  <si>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</si>
  <si>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</si>
  <si>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</si>
  <si>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</si>
  <si>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</si>
  <si>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</si>
  <si>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</si>
  <si>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</si>
  <si>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</si>
  <si>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</si>
  <si>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</si>
  <si>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</si>
  <si>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</si>
  <si>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</si>
  <si>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</si>
  <si>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</si>
  <si>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</si>
  <si>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</si>
  <si>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</si>
  <si>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</si>
  <si>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</si>
  <si>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</si>
  <si>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</si>
  <si>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</si>
  <si>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</si>
  <si>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</si>
  <si>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</si>
  <si>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</si>
  <si>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</si>
  <si>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</si>
  <si>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</si>
  <si>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</si>
  <si>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</si>
  <si>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</si>
  <si>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</si>
  <si>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</si>
  <si>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</si>
  <si>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</si>
  <si>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</si>
  <si>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</si>
  <si>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</si>
  <si>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</si>
  <si>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</si>
  <si>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</si>
  <si>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</si>
  <si>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</si>
  <si>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</si>
  <si>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</si>
  <si>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</si>
  <si>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</si>
  <si>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</si>
  <si>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</si>
  <si>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</si>
  <si>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</si>
  <si>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</si>
  <si>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</si>
  <si>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</si>
  <si>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</si>
  <si>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</si>
  <si>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</si>
  <si>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</si>
  <si>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</si>
  <si>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</si>
  <si>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</si>
  <si>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</si>
  <si>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</si>
  <si>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</si>
  <si>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</si>
  <si>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</si>
  <si>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</si>
  <si>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</si>
  <si>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</si>
  <si>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</si>
  <si>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</si>
  <si>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</si>
  <si>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</si>
  <si>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</si>
  <si>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</si>
  <si>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</si>
  <si>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</si>
  <si>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</si>
  <si>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</si>
  <si>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</si>
  <si>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</si>
  <si>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</si>
  <si>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</si>
  <si>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</si>
  <si>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</si>
  <si>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</si>
  <si>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</si>
  <si>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</si>
  <si>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</si>
  <si>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</si>
  <si>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</si>
  <si>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</si>
  <si>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</si>
  <si>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</si>
  <si>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</si>
  <si>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</si>
  <si>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</si>
  <si>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</si>
  <si>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</si>
  <si>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</si>
  <si>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</si>
  <si>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</si>
  <si>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</si>
  <si>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</si>
  <si>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</si>
  <si>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</si>
  <si>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</si>
  <si>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</si>
  <si>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</si>
  <si>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</si>
  <si>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</si>
  <si>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</si>
  <si>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</si>
  <si>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</si>
  <si>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</si>
  <si>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</si>
  <si>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</si>
  <si>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</si>
  <si>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</si>
  <si>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</si>
  <si>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</si>
  <si>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</si>
  <si>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</si>
  <si>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</si>
  <si>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</si>
  <si>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</si>
  <si>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</si>
  <si>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</si>
  <si>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</si>
  <si>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</si>
  <si>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</si>
  <si>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</si>
  <si>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</si>
  <si>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</si>
  <si>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</si>
  <si>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</si>
  <si>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</si>
  <si>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</si>
  <si>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</si>
  <si>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</si>
  <si>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</si>
  <si>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</si>
  <si>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</si>
  <si>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</si>
  <si>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</si>
  <si>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</si>
  <si>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</si>
  <si>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</si>
  <si>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</si>
  <si>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</si>
  <si>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</si>
  <si>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</si>
  <si>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</si>
  <si>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</si>
  <si>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</si>
  <si>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</si>
  <si>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</si>
  <si>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</si>
  <si>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</si>
  <si>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</si>
  <si>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</si>
  <si>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</si>
  <si>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</si>
  <si>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</si>
  <si>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</si>
  <si>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</si>
  <si>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</si>
  <si>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</si>
  <si>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</si>
  <si>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</si>
  <si>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</si>
  <si>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</si>
  <si>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</si>
  <si>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</si>
  <si>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</si>
  <si>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</si>
  <si>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</si>
  <si>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</si>
  <si>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</si>
  <si>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</si>
  <si>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</si>
  <si>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</si>
  <si>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</si>
  <si>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</si>
  <si>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</si>
  <si>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</si>
  <si>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</si>
  <si>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</si>
  <si>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</si>
  <si>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</si>
  <si>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</si>
  <si>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</si>
  <si>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</si>
  <si>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</si>
  <si>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</si>
  <si>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</si>
  <si>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</si>
  <si>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</si>
  <si>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</si>
  <si>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</si>
  <si>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</si>
  <si>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</si>
  <si>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</si>
  <si>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</si>
  <si>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</si>
  <si>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</si>
  <si>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</si>
  <si>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</si>
  <si>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</si>
  <si>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</si>
  <si>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</si>
  <si>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</si>
  <si>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</si>
  <si>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</si>
  <si>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</si>
  <si>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</si>
  <si>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</si>
  <si>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</si>
  <si>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</si>
  <si>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</si>
  <si>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</si>
  <si>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</si>
  <si>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</si>
  <si>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</si>
  <si>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</si>
  <si>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</si>
  <si>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</si>
  <si>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</si>
  <si>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</si>
  <si>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</si>
  <si>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</si>
  <si>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</si>
  <si>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</si>
  <si>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</si>
  <si>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</si>
  <si>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</si>
  <si>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</si>
  <si>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</si>
  <si>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</si>
  <si>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</si>
  <si>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</si>
  <si>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</si>
  <si>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</si>
  <si>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</si>
  <si>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</si>
  <si>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</si>
  <si>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</si>
  <si>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</si>
  <si>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</si>
  <si>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</si>
  <si>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</si>
  <si>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</si>
  <si>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</si>
  <si>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</si>
  <si>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</si>
  <si>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</si>
  <si>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</si>
  <si>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</si>
  <si>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</si>
  <si>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</si>
  <si>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</si>
  <si>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</si>
  <si>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</si>
  <si>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</si>
  <si>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</si>
  <si>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</si>
  <si>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</si>
  <si>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</si>
  <si>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</si>
  <si>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</si>
  <si>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</si>
  <si>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</si>
  <si>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</si>
  <si>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</si>
  <si>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</si>
  <si>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</si>
  <si>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</si>
  <si>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</si>
  <si>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</si>
  <si>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</si>
  <si>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</si>
  <si>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</si>
  <si>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</si>
  <si>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</si>
  <si>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</si>
  <si>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</si>
  <si>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</si>
  <si>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</si>
  <si>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</si>
  <si>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</si>
  <si>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</si>
  <si>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</si>
  <si>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</si>
  <si>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</si>
  <si>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</si>
  <si>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</si>
  <si>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</si>
  <si>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</si>
  <si>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</si>
  <si>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</si>
  <si>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</si>
  <si>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</si>
  <si>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</si>
  <si>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</si>
  <si>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</si>
  <si>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</si>
  <si>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</si>
  <si>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</si>
  <si>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</si>
  <si>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</si>
  <si>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</si>
  <si>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</si>
  <si>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</si>
  <si>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</si>
  <si>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</si>
  <si>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</si>
  <si>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</si>
  <si>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</si>
  <si>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</si>
  <si>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</si>
  <si>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</si>
  <si>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</si>
  <si>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</si>
  <si>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</si>
  <si>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</si>
  <si>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</si>
  <si>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</si>
  <si>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</si>
  <si>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</si>
  <si>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</si>
  <si>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</si>
  <si>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</si>
  <si>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</si>
  <si>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</si>
  <si>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</si>
  <si>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</si>
  <si>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</si>
  <si>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</si>
  <si>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</si>
  <si>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</si>
  <si>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</si>
  <si>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</si>
  <si>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</si>
  <si>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</si>
  <si>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</si>
  <si>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</si>
  <si>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</si>
  <si>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</si>
  <si>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</si>
  <si>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</si>
  <si>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</si>
  <si>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</si>
  <si>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</si>
  <si>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</si>
  <si>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</si>
  <si>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</si>
  <si>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</si>
  <si>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</si>
  <si>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</si>
  <si>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</si>
  <si>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</si>
  <si>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</si>
  <si>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</si>
  <si>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</si>
  <si>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</si>
  <si>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</si>
  <si>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</si>
  <si>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</si>
  <si>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</si>
  <si>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</si>
  <si>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</si>
  <si>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</si>
  <si>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</si>
  <si>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</si>
  <si>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</si>
  <si>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</si>
  <si>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</si>
  <si>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</si>
  <si>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</si>
  <si>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</si>
  <si>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</si>
  <si>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</si>
  <si>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</si>
  <si>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</si>
  <si>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</si>
  <si>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</si>
  <si>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</si>
  <si>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</si>
  <si>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</si>
  <si>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</si>
  <si>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</si>
  <si>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</si>
  <si>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</si>
  <si>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</si>
  <si>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</si>
  <si>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</si>
  <si>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</si>
  <si>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</si>
  <si>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</si>
  <si>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</si>
  <si>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</si>
  <si>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</si>
  <si>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</si>
  <si>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</si>
  <si>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</si>
  <si>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</si>
  <si>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</si>
  <si>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</si>
  <si>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</si>
  <si>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</si>
  <si>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</si>
  <si>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</si>
  <si>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</si>
  <si>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</si>
  <si>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</si>
  <si>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</si>
  <si>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</si>
  <si>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</si>
  <si>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</si>
  <si>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</si>
  <si>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</si>
  <si>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</si>
  <si>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</si>
  <si>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</si>
  <si>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</si>
  <si>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</si>
  <si>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</si>
  <si>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</si>
  <si>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</si>
  <si>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</si>
  <si>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</si>
  <si>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</si>
  <si>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</si>
  <si>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</si>
  <si>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</si>
  <si>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</si>
  <si>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</si>
  <si>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</si>
  <si>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</si>
  <si>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</si>
  <si>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</si>
  <si>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</si>
  <si>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</si>
  <si>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</si>
  <si>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</si>
  <si>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</si>
  <si>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</si>
  <si>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</si>
  <si>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</si>
  <si>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</si>
  <si>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</si>
  <si>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</si>
  <si>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</si>
  <si>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</si>
  <si>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</si>
  <si>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</si>
  <si>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</si>
  <si>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</si>
  <si>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</si>
  <si>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</si>
  <si>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</si>
  <si>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</si>
  <si>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</si>
  <si>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</si>
  <si>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</si>
  <si>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</si>
  <si>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</si>
  <si>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</si>
  <si>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</si>
  <si>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</si>
  <si>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</si>
  <si>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</si>
  <si>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</si>
  <si>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</si>
  <si>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</si>
  <si>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</si>
  <si>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</si>
  <si>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</si>
  <si>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</si>
  <si>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</si>
  <si>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</si>
  <si>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</si>
  <si>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</si>
  <si>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</si>
  <si>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</si>
  <si>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</si>
  <si>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</si>
  <si>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</si>
  <si>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</si>
  <si>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</si>
  <si>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</si>
  <si>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</si>
  <si>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</si>
  <si>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</si>
  <si>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</si>
  <si>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</si>
  <si>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</si>
  <si>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</si>
  <si>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</si>
  <si>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</si>
  <si>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</si>
  <si>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</si>
  <si>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</si>
  <si>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</si>
  <si>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</si>
  <si>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</si>
  <si>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</si>
  <si>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</si>
  <si>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</si>
  <si>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</si>
  <si>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</si>
  <si>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</si>
  <si>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</si>
  <si>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</si>
  <si>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</si>
  <si>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</si>
  <si>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</si>
  <si>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</si>
  <si>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</si>
  <si>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</si>
  <si>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</si>
  <si>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</si>
  <si>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</si>
  <si>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</si>
  <si>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</si>
  <si>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</si>
  <si>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</si>
  <si>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</si>
  <si>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</si>
  <si>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</si>
  <si>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</si>
  <si>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</si>
  <si>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</si>
  <si>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</si>
  <si>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</si>
  <si>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</si>
  <si>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</si>
  <si>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</si>
  <si>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</si>
  <si>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</si>
  <si>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</si>
  <si>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</si>
  <si>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</si>
  <si>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</si>
  <si>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</si>
  <si>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</si>
  <si>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</si>
  <si>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</si>
  <si>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</si>
  <si>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</si>
  <si>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</si>
  <si>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</si>
  <si>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</si>
  <si>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</si>
  <si>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</si>
  <si>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</si>
  <si>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</si>
  <si>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</si>
  <si>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</si>
  <si>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</si>
  <si>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</si>
  <si>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</si>
  <si>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</si>
  <si>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</si>
  <si>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</si>
  <si>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</si>
  <si>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</si>
  <si>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</si>
  <si>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</si>
  <si>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</si>
  <si>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</si>
  <si>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</si>
  <si>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</si>
  <si>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</si>
  <si>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</si>
  <si>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</si>
  <si>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</si>
  <si>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</si>
  <si>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</si>
  <si>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</si>
  <si>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</si>
  <si>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</si>
  <si>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</si>
  <si>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</si>
  <si>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</si>
  <si>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</si>
  <si>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</si>
  <si>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</si>
  <si>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</si>
  <si>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</si>
  <si>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</si>
  <si>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</si>
  <si>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</si>
  <si>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</si>
  <si>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</si>
  <si>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</si>
  <si>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</si>
  <si>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</si>
  <si>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</si>
  <si>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</si>
  <si>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</si>
  <si>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</si>
  <si>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</si>
  <si>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</si>
  <si>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</si>
  <si>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</si>
  <si>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</si>
  <si>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</si>
  <si>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</si>
  <si>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</si>
  <si>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</si>
  <si>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</si>
  <si>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</si>
  <si>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</si>
  <si>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</si>
  <si>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</si>
  <si>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</si>
  <si>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</si>
  <si>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</si>
  <si>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</si>
  <si>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</si>
  <si>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</si>
  <si>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</si>
  <si>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</si>
  <si>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</si>
  <si>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</si>
  <si>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</si>
  <si>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</si>
  <si>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</si>
  <si>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</si>
  <si>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</si>
  <si>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</si>
  <si>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</si>
  <si>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</si>
  <si>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</si>
  <si>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</si>
  <si>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</si>
  <si>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</si>
  <si>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</si>
  <si>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</si>
  <si>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</si>
  <si>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</si>
  <si>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</si>
  <si>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</si>
  <si>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</si>
  <si>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</si>
  <si>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</si>
  <si>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</si>
  <si>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</si>
  <si>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</si>
  <si>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</si>
  <si>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</si>
  <si>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</si>
  <si>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</si>
  <si>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</si>
  <si>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</si>
  <si>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</si>
  <si>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</si>
  <si>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</si>
  <si>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</si>
  <si>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</si>
  <si>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</si>
  <si>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</si>
  <si>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</si>
  <si>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</si>
  <si>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</si>
  <si>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</si>
  <si>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</si>
  <si>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</si>
  <si>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</si>
  <si>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</si>
  <si>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</si>
  <si>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</si>
  <si>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</si>
  <si>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</si>
  <si>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</si>
  <si>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</si>
  <si>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</si>
  <si>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</si>
  <si>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</si>
  <si>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</si>
  <si>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</si>
  <si>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</si>
  <si>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</si>
  <si>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</si>
  <si>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</si>
  <si>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</si>
  <si>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</si>
  <si>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</si>
  <si>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</si>
  <si>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</si>
  <si>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</si>
  <si>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</si>
  <si>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</si>
  <si>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</si>
  <si>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</si>
  <si>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</si>
  <si>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</si>
  <si>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</si>
  <si>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</si>
  <si>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</si>
  <si>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</si>
  <si>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</si>
  <si>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</si>
  <si>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</si>
  <si>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</si>
  <si>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</si>
  <si>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</si>
  <si>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</si>
  <si>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</si>
  <si>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</si>
  <si>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</si>
  <si>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</si>
  <si>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</si>
  <si>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</si>
  <si>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</si>
  <si>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</si>
  <si>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</si>
  <si>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</si>
  <si>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</si>
  <si>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</si>
  <si>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</si>
  <si>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</si>
  <si>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</si>
  <si>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</si>
  <si>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</si>
  <si>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</si>
  <si>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</si>
  <si>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</si>
  <si>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</si>
  <si>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</si>
  <si>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</si>
  <si>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</si>
  <si>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</si>
  <si>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</si>
  <si>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</si>
  <si>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</si>
  <si>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</si>
  <si>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</si>
  <si>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</si>
  <si>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</si>
  <si>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</si>
  <si>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</si>
  <si>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</si>
  <si>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</si>
  <si>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</si>
  <si>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</si>
  <si>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</si>
  <si>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</si>
  <si>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</si>
  <si>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</si>
  <si>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</si>
  <si>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</si>
  <si>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</si>
  <si>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</si>
  <si>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</si>
  <si>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</si>
  <si>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</si>
  <si>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</si>
  <si>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</si>
  <si>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</si>
  <si>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</si>
  <si>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</si>
  <si>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</si>
  <si>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</si>
  <si>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</si>
  <si>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</si>
  <si>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</si>
  <si>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</si>
  <si>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</si>
  <si>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</si>
  <si>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</si>
  <si>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</si>
  <si>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</si>
  <si>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</si>
  <si>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</si>
  <si>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</si>
  <si>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</si>
  <si>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</si>
  <si>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</si>
  <si>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</si>
  <si>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</si>
  <si>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</si>
  <si>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</si>
  <si>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</si>
  <si>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</si>
  <si>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</si>
  <si>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</si>
  <si>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</si>
  <si>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</si>
  <si>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</si>
  <si>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</si>
  <si>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</si>
  <si>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</si>
  <si>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</si>
  <si>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</si>
  <si>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</si>
  <si>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</si>
  <si>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</si>
  <si>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</si>
  <si>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</si>
  <si>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</si>
  <si>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</si>
  <si>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</si>
  <si>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</si>
  <si>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</si>
  <si>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</si>
  <si>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</si>
  <si>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</si>
  <si>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</si>
  <si>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</si>
  <si>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</si>
  <si>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</si>
  <si>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</si>
  <si>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</si>
  <si>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</si>
  <si>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</si>
  <si>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</si>
  <si>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</si>
  <si>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</si>
  <si>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</si>
  <si>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</si>
  <si>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</si>
  <si>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</si>
  <si>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</si>
  <si>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</si>
  <si>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</si>
  <si>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</si>
  <si>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</si>
  <si>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</si>
  <si>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</si>
  <si>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</si>
  <si>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</si>
  <si>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</si>
  <si>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</si>
  <si>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</si>
  <si>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</si>
  <si>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</si>
  <si>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</si>
  <si>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</si>
  <si>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</si>
  <si>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</si>
  <si>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</si>
  <si>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</si>
  <si>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</si>
  <si>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</si>
  <si>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</si>
  <si>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</si>
  <si>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</si>
  <si>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</si>
  <si>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</si>
  <si>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</si>
  <si>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</si>
  <si>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</si>
  <si>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</si>
  <si>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</si>
  <si>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</si>
  <si>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</si>
  <si>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</si>
  <si>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</si>
  <si>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</si>
  <si>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</si>
  <si>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</si>
  <si>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</si>
  <si>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</si>
  <si>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</si>
  <si>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</si>
  <si>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</si>
  <si>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</si>
  <si>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</si>
  <si>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</si>
  <si>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</si>
  <si>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</si>
  <si>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</si>
  <si>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</si>
  <si>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</si>
  <si>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</si>
  <si>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</si>
  <si>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</si>
  <si>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</si>
  <si>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</si>
  <si>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</si>
  <si>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</si>
  <si>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</si>
  <si>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</si>
  <si>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</si>
  <si>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</si>
  <si>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</si>
  <si>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</si>
  <si>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</si>
  <si>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</si>
  <si>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</si>
  <si>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</si>
  <si>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</si>
  <si>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</si>
  <si>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</si>
  <si>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</si>
  <si>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</si>
  <si>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</si>
  <si>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</si>
  <si>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</si>
  <si>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</si>
  <si>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</si>
  <si>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</si>
  <si>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</si>
  <si>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</si>
  <si>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</si>
  <si>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</si>
  <si>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</si>
  <si>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</si>
  <si>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</si>
  <si>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</si>
  <si>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</si>
  <si>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</si>
  <si>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</si>
  <si>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</si>
  <si>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</si>
  <si>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</si>
  <si>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</si>
  <si>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</si>
  <si>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</si>
  <si>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</si>
  <si>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</si>
  <si>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</si>
  <si>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</si>
  <si>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</si>
  <si>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</si>
  <si>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</si>
  <si>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</si>
  <si>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</si>
  <si>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</si>
  <si>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</si>
  <si>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</si>
  <si>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</si>
  <si>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</si>
  <si>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</si>
  <si>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</si>
  <si>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</si>
  <si>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</si>
  <si>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</si>
  <si>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</si>
  <si>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</si>
  <si>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</si>
  <si>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</si>
  <si>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</si>
  <si>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</si>
  <si>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</si>
  <si>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</si>
  <si>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</si>
  <si>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</si>
  <si>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</si>
  <si>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</si>
  <si>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</si>
  <si>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</si>
  <si>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</si>
  <si>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</si>
  <si>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</si>
  <si>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</si>
  <si>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</si>
  <si>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</si>
  <si>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</si>
  <si>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</si>
  <si>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</si>
  <si>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</si>
  <si>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</si>
  <si>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</si>
  <si>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</si>
  <si>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</si>
  <si>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</si>
  <si>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</si>
  <si>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</si>
  <si>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</si>
  <si>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</si>
  <si>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</si>
  <si>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</si>
  <si>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</si>
  <si>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</si>
  <si>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</si>
  <si>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</si>
  <si>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</si>
  <si>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</si>
  <si>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</si>
  <si>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</si>
  <si>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</si>
  <si>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</si>
  <si>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</si>
  <si>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</si>
  <si>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</si>
  <si>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</si>
  <si>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</si>
  <si>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</si>
  <si>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</si>
  <si>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</si>
  <si>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</si>
  <si>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</si>
  <si>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</si>
  <si>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</si>
  <si>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</si>
  <si>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</si>
  <si>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</si>
  <si>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</si>
  <si>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</si>
  <si>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</si>
  <si>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</si>
  <si>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</si>
  <si>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</si>
  <si>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</si>
  <si>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</si>
  <si>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</si>
  <si>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</si>
  <si>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</si>
  <si>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</si>
  <si>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</si>
  <si>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</si>
  <si>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</si>
  <si>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</si>
  <si>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</si>
  <si>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</si>
  <si>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</si>
  <si>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</si>
  <si>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</si>
  <si>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</si>
  <si>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</si>
  <si>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</si>
  <si>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</si>
  <si>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</si>
  <si>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</si>
  <si>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</si>
  <si>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</si>
  <si>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</si>
  <si>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</si>
  <si>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</si>
  <si>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</si>
  <si>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</si>
  <si>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</si>
  <si>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</si>
  <si>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</si>
  <si>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</si>
  <si>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</si>
  <si>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</si>
  <si>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</si>
  <si>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</si>
  <si>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</si>
  <si>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</si>
  <si>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</si>
  <si>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</si>
  <si>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</si>
  <si>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</si>
  <si>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</si>
  <si>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</si>
  <si>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</si>
  <si>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</si>
  <si>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</si>
  <si>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</si>
  <si>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</si>
  <si>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</si>
  <si>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</si>
  <si>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</si>
  <si>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</si>
  <si>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</si>
  <si>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</si>
  <si>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</si>
  <si>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</si>
  <si>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</si>
  <si>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</si>
  <si>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</si>
  <si>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</si>
  <si>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</si>
  <si>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</si>
  <si>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</si>
  <si>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</si>
  <si>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</si>
  <si>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</si>
  <si>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</si>
  <si>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</si>
  <si>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</si>
  <si>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</si>
  <si>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</si>
  <si>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</si>
  <si>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</si>
  <si>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</si>
  <si>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</si>
  <si>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</si>
  <si>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</si>
  <si>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</si>
  <si>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</si>
  <si>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</si>
  <si>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</si>
  <si>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</si>
  <si>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</si>
  <si>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</si>
  <si>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</si>
  <si>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</si>
  <si>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</si>
  <si>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</si>
  <si>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</si>
  <si>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</si>
  <si>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</si>
  <si>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</si>
  <si>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</si>
  <si>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</si>
  <si>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</si>
  <si>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</si>
  <si>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</si>
  <si>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</si>
  <si>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</si>
  <si>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</si>
  <si>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</si>
  <si>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</si>
  <si>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</si>
  <si>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</si>
  <si>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</si>
  <si>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</si>
  <si>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</si>
  <si>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</si>
  <si>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</si>
  <si>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</si>
  <si>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</si>
  <si>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</si>
  <si>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</si>
  <si>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</si>
  <si>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</si>
  <si>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</si>
  <si>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</si>
  <si>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</si>
  <si>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</si>
  <si>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</si>
  <si>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</si>
  <si>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</si>
  <si>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</si>
  <si>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</si>
  <si>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</si>
  <si>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</si>
  <si>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</si>
  <si>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</si>
  <si>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</si>
  <si>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</si>
  <si>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</si>
  <si>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</si>
  <si>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</si>
  <si>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</si>
  <si>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</si>
  <si>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</si>
  <si>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</si>
  <si>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</si>
  <si>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</si>
  <si>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</si>
  <si>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</si>
  <si>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</si>
  <si>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</si>
  <si>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</si>
  <si>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</si>
  <si>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</si>
  <si>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</si>
  <si>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</si>
  <si>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</si>
  <si>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</si>
  <si>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</si>
  <si>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</si>
  <si>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</si>
  <si>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</si>
  <si>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</si>
  <si>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</si>
  <si>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</si>
  <si>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</si>
  <si>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</si>
  <si>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</si>
  <si>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</si>
  <si>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</si>
  <si>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</si>
  <si>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</si>
  <si>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</si>
  <si>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</si>
  <si>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</si>
  <si>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</si>
  <si>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</si>
  <si>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</si>
  <si>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</si>
  <si>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</si>
  <si>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</si>
  <si>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</si>
  <si>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</si>
  <si>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</si>
  <si>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</si>
  <si>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</si>
  <si>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</si>
  <si>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</si>
  <si>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</si>
  <si>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</si>
  <si>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</si>
  <si>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</si>
  <si>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</si>
  <si>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</si>
  <si>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</si>
  <si>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</si>
  <si>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</si>
  <si>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</si>
  <si>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</si>
  <si>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</si>
  <si>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</si>
  <si>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</si>
  <si>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</si>
  <si>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</si>
  <si>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</si>
  <si>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</si>
  <si>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</si>
  <si>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</si>
  <si>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</si>
  <si>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</si>
  <si>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</si>
  <si>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</si>
  <si>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</si>
  <si>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</si>
  <si>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</si>
  <si>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</si>
  <si>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</si>
  <si>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</si>
  <si>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</si>
  <si>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</si>
  <si>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</si>
  <si>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</si>
  <si>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</si>
  <si>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</si>
  <si>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</si>
  <si>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</si>
  <si>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</si>
  <si>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</si>
  <si>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</si>
  <si>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</si>
  <si>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</si>
  <si>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</si>
  <si>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</si>
  <si>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</si>
  <si>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</si>
  <si>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</si>
  <si>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</si>
  <si>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</si>
  <si>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</si>
  <si>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</si>
  <si>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</si>
  <si>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</si>
  <si>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</si>
  <si>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</si>
  <si>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</si>
  <si>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</si>
  <si>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</si>
  <si>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</si>
  <si>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</si>
  <si>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</si>
  <si>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</si>
  <si>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</si>
  <si>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</si>
  <si>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</si>
  <si>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</si>
  <si>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</si>
  <si>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</si>
  <si>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</si>
  <si>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</si>
  <si>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</si>
  <si>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</si>
  <si>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</si>
  <si>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</si>
  <si>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</si>
  <si>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</si>
  <si>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</si>
  <si>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</si>
  <si>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</si>
  <si>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</si>
  <si>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</si>
  <si>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</si>
  <si>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</si>
  <si>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</si>
  <si>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</si>
  <si>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</si>
  <si>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</si>
  <si>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</si>
  <si>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</si>
  <si>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</si>
  <si>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</si>
  <si>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</si>
  <si>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</si>
  <si>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</si>
  <si>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</si>
  <si>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</si>
  <si>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</si>
  <si>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</si>
  <si>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</si>
  <si>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</si>
  <si>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</si>
  <si>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</si>
  <si>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</si>
  <si>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</si>
  <si>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</si>
  <si>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</si>
  <si>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</si>
  <si>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</si>
  <si>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</si>
  <si>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</si>
  <si>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</si>
  <si>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</si>
  <si>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</si>
  <si>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</si>
  <si>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</si>
  <si>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</si>
  <si>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</si>
  <si>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</si>
  <si>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</si>
  <si>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</si>
  <si>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</si>
  <si>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</si>
  <si>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</si>
  <si>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</si>
  <si>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</si>
  <si>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</si>
  <si>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</si>
  <si>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</si>
  <si>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</si>
  <si>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</si>
  <si>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</si>
  <si>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</si>
  <si>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</si>
  <si>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</si>
  <si>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</si>
  <si>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</si>
  <si>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</si>
  <si>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</si>
  <si>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</si>
  <si>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</si>
  <si>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</si>
  <si>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</si>
  <si>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</si>
  <si>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</si>
  <si>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</si>
  <si>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</si>
  <si>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</si>
  <si>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</si>
  <si>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</si>
  <si>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</si>
  <si>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</si>
  <si>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</si>
  <si>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</si>
  <si>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</si>
  <si>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</si>
  <si>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</si>
  <si>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</si>
  <si>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</si>
  <si>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</si>
  <si>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</si>
  <si>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</si>
  <si>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</si>
  <si>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</si>
  <si>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</si>
  <si>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</si>
  <si>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</si>
  <si>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</si>
  <si>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</si>
  <si>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</si>
  <si>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</si>
  <si>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</si>
  <si>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</si>
  <si>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</si>
  <si>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</si>
  <si>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</si>
  <si>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</si>
  <si>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</si>
  <si>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</si>
  <si>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</si>
  <si>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</si>
  <si>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</si>
  <si>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</si>
  <si>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</si>
  <si>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</si>
  <si>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</si>
  <si>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</si>
  <si>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</si>
  <si>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</si>
  <si>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</si>
  <si>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</si>
  <si>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</si>
  <si>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</si>
  <si>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</si>
  <si>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</si>
  <si>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</si>
  <si>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</si>
  <si>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</si>
  <si>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</si>
  <si>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</si>
  <si>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</si>
  <si>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</si>
  <si>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</si>
  <si>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</si>
  <si>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</si>
  <si>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</si>
  <si>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</si>
  <si>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</si>
  <si>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</si>
  <si>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</si>
  <si>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</si>
  <si>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</si>
  <si>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</si>
  <si>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</si>
  <si>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</si>
  <si>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</si>
  <si>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</si>
  <si>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</si>
  <si>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</si>
  <si>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</si>
  <si>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</si>
  <si>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</si>
  <si>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</si>
  <si>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</si>
  <si>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</si>
  <si>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</si>
  <si>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</si>
  <si>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</si>
  <si>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</si>
  <si>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</si>
  <si>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</si>
  <si>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</si>
  <si>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</si>
  <si>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</si>
  <si>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</si>
  <si>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</si>
  <si>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</si>
  <si>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</si>
  <si>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</si>
  <si>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</si>
  <si>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</si>
  <si>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</si>
  <si>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</si>
  <si>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</si>
  <si>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</si>
  <si>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</si>
  <si>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</si>
  <si>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</si>
  <si>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</si>
  <si>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</si>
  <si>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</si>
  <si>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</si>
  <si>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</si>
  <si>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</si>
  <si>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</si>
  <si>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</si>
  <si>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</si>
  <si>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</si>
  <si>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</si>
  <si>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</si>
  <si>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</si>
  <si>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</si>
  <si>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</si>
  <si>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</si>
  <si>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</si>
  <si>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</si>
  <si>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</si>
  <si>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</si>
  <si>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</si>
  <si>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</si>
  <si>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</si>
  <si>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</si>
  <si>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</si>
  <si>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</si>
  <si>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</si>
  <si>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</si>
  <si>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</si>
  <si>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</si>
  <si>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</si>
  <si>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</si>
  <si>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</si>
  <si>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</si>
  <si>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</si>
  <si>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</si>
  <si>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</si>
  <si>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</si>
  <si>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</si>
  <si>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</si>
  <si>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</si>
  <si>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</si>
  <si>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</si>
  <si>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</si>
  <si>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</si>
  <si>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</si>
  <si>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</si>
  <si>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</si>
  <si>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</si>
  <si>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</si>
  <si>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</si>
  <si>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</si>
  <si>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</si>
  <si>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</si>
  <si>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</si>
  <si>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</si>
  <si>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</si>
  <si>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</si>
  <si>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</si>
  <si>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</si>
  <si>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</si>
  <si>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</si>
  <si>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</si>
  <si>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</si>
  <si>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</si>
  <si>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</si>
  <si>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</si>
  <si>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</si>
  <si>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</si>
  <si>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</si>
  <si>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</si>
  <si>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</si>
  <si>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</si>
  <si>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</si>
  <si>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</si>
  <si>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</si>
  <si>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</si>
  <si>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</si>
  <si>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</si>
  <si>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</si>
  <si>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</si>
  <si>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</si>
  <si>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</si>
  <si>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</si>
  <si>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</si>
  <si>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</si>
  <si>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</si>
  <si>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</si>
  <si>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</si>
  <si>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</si>
  <si>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</si>
  <si>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</si>
  <si>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</si>
  <si>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</si>
  <si>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</si>
  <si>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</si>
  <si>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</si>
  <si>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</si>
  <si>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</si>
  <si>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</si>
  <si>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</si>
  <si>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</si>
  <si>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</si>
  <si>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</si>
  <si>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</si>
  <si>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</si>
  <si>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</si>
  <si>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</si>
  <si>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</si>
  <si>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</si>
  <si>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</si>
  <si>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</si>
  <si>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</si>
  <si>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</si>
  <si>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</si>
  <si>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</si>
  <si>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</si>
  <si>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</si>
  <si>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</si>
  <si>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</si>
  <si>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</si>
  <si>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</si>
  <si>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</si>
  <si>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</si>
  <si>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</si>
  <si>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</si>
  <si>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</si>
  <si>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</si>
  <si>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</si>
  <si>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</si>
  <si>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</si>
  <si>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</si>
  <si>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</si>
  <si>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</si>
  <si>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</si>
  <si>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</si>
  <si>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</si>
  <si>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</si>
  <si>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</si>
  <si>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</si>
  <si>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</si>
  <si>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</si>
  <si>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</si>
  <si>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</si>
  <si>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</si>
  <si>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</si>
  <si>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</si>
  <si>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</si>
  <si>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</si>
  <si>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</si>
  <si>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</si>
  <si>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</si>
  <si>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</si>
  <si>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</si>
  <si>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</si>
  <si>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</si>
  <si>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</si>
  <si>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</si>
  <si>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</si>
  <si>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</si>
  <si>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</si>
  <si>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</si>
  <si>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</si>
  <si>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</si>
  <si>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</si>
  <si>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</si>
  <si>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</si>
  <si>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</si>
  <si>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</si>
  <si>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</si>
  <si>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</si>
  <si>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</si>
  <si>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</si>
  <si>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</si>
  <si>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</si>
  <si>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</si>
  <si>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</si>
  <si>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</si>
  <si>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</si>
  <si>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</si>
  <si>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</si>
  <si>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</si>
  <si>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</si>
  <si>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</si>
  <si>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</si>
  <si>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</si>
  <si>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</si>
  <si>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</si>
  <si>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</si>
  <si>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</si>
  <si>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</si>
  <si>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</si>
  <si>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</si>
  <si>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</si>
  <si>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</si>
  <si>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</si>
  <si>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</si>
  <si>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</si>
  <si>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</si>
  <si>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</si>
  <si>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</si>
  <si>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</si>
  <si>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</si>
  <si>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</si>
  <si>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</si>
  <si>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</si>
  <si>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</si>
  <si>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</si>
  <si>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</si>
  <si>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</si>
  <si>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</si>
  <si>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</si>
  <si>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</si>
  <si>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</si>
  <si>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</si>
  <si>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</si>
  <si>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</si>
  <si>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</si>
  <si>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</si>
  <si>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</si>
  <si>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</si>
  <si>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</si>
  <si>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</si>
  <si>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</si>
  <si>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</si>
  <si>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</si>
  <si>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</si>
  <si>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</si>
  <si>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</si>
  <si>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</si>
  <si>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</si>
  <si>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</si>
  <si>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</si>
  <si>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</si>
  <si>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</si>
  <si>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</si>
  <si>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</si>
  <si>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</si>
  <si>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</si>
  <si>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</si>
  <si>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</si>
  <si>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</si>
  <si>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</si>
  <si>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</si>
  <si>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</si>
  <si>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</si>
  <si>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</si>
  <si>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</si>
  <si>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</si>
  <si>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</si>
  <si>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</si>
  <si>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</si>
  <si>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</si>
  <si>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</si>
  <si>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</si>
  <si>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</si>
  <si>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</si>
  <si>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</si>
  <si>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</si>
  <si>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</si>
  <si>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</si>
  <si>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</si>
  <si>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</si>
  <si>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</si>
  <si>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</si>
  <si>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</si>
  <si>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</si>
  <si>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</si>
  <si>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</si>
  <si>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</si>
  <si>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</si>
  <si>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</si>
  <si>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</si>
  <si>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</si>
  <si>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</si>
  <si>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</si>
  <si>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</si>
  <si>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</si>
  <si>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</si>
  <si>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</si>
  <si>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</si>
  <si>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</si>
  <si>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</si>
  <si>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</si>
  <si>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</si>
  <si>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</si>
  <si>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</si>
  <si>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</si>
  <si>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</si>
  <si>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</si>
  <si>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</si>
  <si>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</si>
  <si>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</si>
  <si>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</si>
  <si>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</si>
  <si>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</si>
  <si>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</si>
  <si>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</si>
  <si>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</si>
  <si>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</si>
  <si>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</si>
  <si>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</si>
  <si>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</si>
  <si>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</si>
  <si>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</si>
  <si>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</si>
  <si>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</si>
  <si>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</si>
  <si>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</si>
  <si>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</si>
  <si>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</si>
  <si>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</si>
  <si>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</si>
  <si>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</si>
  <si>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</si>
  <si>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</si>
  <si>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</si>
  <si>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</si>
  <si>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</si>
  <si>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</si>
  <si>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</si>
  <si>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</si>
  <si>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</si>
  <si>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</si>
  <si>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</si>
  <si>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</si>
  <si>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</si>
  <si>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</si>
  <si>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</si>
  <si>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</si>
  <si>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</si>
  <si>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</si>
  <si>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</si>
  <si>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</si>
  <si>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</si>
  <si>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</si>
  <si>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</si>
  <si>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</si>
  <si>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</si>
  <si>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</si>
  <si>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</si>
  <si>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</si>
  <si>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</si>
  <si>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</si>
  <si>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</si>
  <si>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</si>
  <si>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</si>
  <si>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</si>
  <si>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</si>
  <si>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</si>
  <si>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</si>
  <si>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</si>
  <si>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</si>
  <si>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</si>
  <si>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</si>
  <si>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</si>
  <si>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</si>
  <si>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</si>
  <si>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</si>
  <si>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</si>
  <si>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</si>
  <si>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</si>
  <si>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</si>
  <si>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</si>
  <si>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</si>
  <si>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</si>
  <si>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</si>
  <si>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</si>
  <si>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</si>
  <si>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</si>
  <si>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</si>
  <si>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</si>
  <si>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</si>
  <si>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</si>
  <si>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</si>
  <si>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</si>
  <si>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</si>
  <si>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</si>
  <si>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</si>
  <si>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</si>
  <si>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</si>
  <si>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</si>
  <si>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</si>
  <si>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</si>
  <si>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</si>
  <si>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</si>
  <si>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</si>
  <si>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</si>
  <si>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</si>
  <si>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</si>
  <si>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</si>
  <si>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</si>
  <si>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</si>
  <si>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</si>
  <si>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</si>
  <si>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</si>
  <si>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</si>
  <si>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</si>
  <si>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</si>
  <si>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</si>
  <si>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</si>
  <si>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</si>
  <si>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</si>
  <si>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</si>
  <si>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</si>
  <si>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</si>
  <si>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</si>
  <si>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</si>
  <si>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</si>
  <si>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</si>
  <si>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</si>
  <si>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</si>
  <si>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</si>
  <si>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</si>
  <si>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</si>
  <si>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</si>
  <si>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</si>
  <si>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</si>
  <si>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</si>
  <si>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</si>
  <si>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</si>
  <si>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</si>
  <si>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</si>
  <si>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</si>
  <si>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</si>
  <si>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</si>
  <si>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</si>
  <si>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</si>
  <si>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</si>
  <si>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</si>
  <si>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</si>
  <si>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</si>
  <si>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</si>
  <si>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</si>
  <si>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</si>
  <si>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</si>
  <si>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</si>
  <si>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</si>
  <si>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</si>
  <si>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</si>
  <si>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</si>
  <si>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</si>
  <si>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</si>
  <si>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</si>
  <si>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</si>
  <si>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</si>
  <si>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</si>
  <si>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</si>
  <si>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</si>
  <si>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</si>
  <si>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</si>
  <si>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</si>
  <si>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</si>
  <si>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</si>
  <si>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</si>
  <si>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</si>
  <si>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</si>
  <si>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</si>
  <si>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</si>
  <si>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</si>
  <si>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</si>
  <si>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</si>
  <si>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</si>
  <si>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</si>
  <si>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</si>
  <si>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</si>
  <si>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</si>
  <si>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</si>
  <si>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</si>
  <si>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</si>
  <si>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</si>
  <si>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</si>
  <si>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</si>
  <si>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</si>
  <si>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</si>
  <si>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</si>
  <si>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</si>
  <si>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</si>
  <si>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</si>
  <si>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</si>
  <si>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</si>
  <si>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</si>
  <si>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</si>
  <si>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</si>
  <si>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</si>
  <si>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</si>
  <si>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</si>
  <si>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</si>
  <si>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</si>
  <si>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</si>
  <si>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</si>
  <si>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</si>
  <si>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</si>
  <si>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</si>
  <si>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</si>
  <si>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</si>
  <si>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</si>
  <si>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</si>
  <si>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</si>
  <si>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</si>
  <si>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</si>
  <si>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</si>
  <si>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</si>
  <si>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</si>
  <si>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</si>
  <si>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</si>
  <si>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</si>
  <si>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</si>
  <si>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</si>
  <si>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</si>
  <si>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</si>
  <si>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</si>
  <si>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</si>
  <si>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</si>
  <si>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</si>
  <si>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</si>
  <si>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</si>
  <si>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</si>
  <si>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</si>
  <si>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</si>
  <si>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</si>
  <si>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</si>
  <si>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</si>
  <si>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</si>
  <si>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</si>
  <si>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</si>
  <si>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</si>
  <si>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</si>
  <si>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</si>
  <si>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</si>
  <si>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</si>
  <si>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</si>
  <si>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</si>
  <si>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</si>
  <si>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</si>
  <si>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</si>
  <si>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</si>
  <si>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</si>
  <si>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</si>
  <si>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</si>
  <si>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</si>
  <si>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</si>
  <si>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</si>
  <si>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</si>
  <si>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</si>
  <si>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</si>
  <si>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</si>
  <si>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</si>
  <si>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</si>
  <si>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</si>
  <si>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</si>
  <si>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</si>
  <si>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</si>
  <si>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</si>
  <si>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</si>
  <si>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</si>
  <si>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</si>
  <si>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</si>
  <si>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</si>
  <si>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</si>
  <si>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</si>
  <si>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</si>
  <si>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</si>
  <si>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</si>
  <si>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</si>
  <si>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</si>
  <si>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</si>
  <si>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</si>
  <si>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</si>
  <si>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</si>
  <si>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</si>
  <si>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</si>
  <si>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</si>
  <si>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</si>
  <si>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</si>
  <si>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</si>
  <si>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</si>
  <si>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</si>
  <si>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</si>
  <si>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</si>
  <si>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</si>
  <si>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</si>
  <si>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</si>
  <si>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</si>
  <si>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</si>
  <si>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</si>
  <si>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</si>
  <si>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</si>
  <si>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</si>
  <si>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</si>
  <si>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</si>
  <si>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</si>
  <si>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</si>
  <si>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</si>
  <si>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</si>
  <si>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</si>
  <si>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</si>
  <si>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</si>
  <si>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</si>
  <si>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</si>
  <si>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</si>
  <si>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</si>
  <si>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</si>
  <si>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</si>
  <si>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</si>
  <si>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</si>
  <si>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</si>
  <si>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</si>
  <si>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</si>
  <si>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</si>
  <si>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</si>
  <si>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</si>
  <si>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</si>
  <si>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</si>
  <si>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</si>
  <si>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</si>
  <si>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</si>
  <si>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</si>
  <si>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</si>
  <si>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</si>
  <si>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</si>
  <si>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</si>
  <si>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</si>
  <si>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</si>
  <si>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</si>
  <si>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</si>
  <si>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</si>
  <si>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</si>
  <si>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</si>
  <si>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</si>
  <si>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</si>
  <si>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</si>
  <si>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</si>
  <si>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</si>
  <si>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</si>
  <si>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</si>
  <si>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</si>
  <si>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</si>
  <si>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</si>
  <si>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</si>
  <si>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</si>
  <si>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</si>
  <si>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</si>
  <si>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</si>
  <si>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</si>
  <si>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</si>
  <si>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</si>
  <si>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</si>
  <si>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</si>
  <si>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</si>
  <si>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</si>
  <si>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</si>
  <si>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</si>
  <si>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</si>
  <si>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</si>
  <si>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</si>
  <si>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</si>
  <si>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</si>
  <si>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</si>
  <si>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</si>
  <si>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</si>
  <si>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</si>
  <si>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</si>
  <si>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</si>
  <si>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</si>
  <si>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</si>
  <si>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</si>
  <si>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</si>
  <si>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</si>
  <si>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</si>
  <si>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</si>
  <si>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</si>
  <si>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</si>
  <si>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</si>
  <si>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</si>
  <si>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</si>
  <si>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</si>
  <si>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</si>
  <si>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</si>
  <si>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</si>
  <si>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</si>
  <si>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</si>
  <si>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</si>
  <si>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</si>
  <si>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</si>
  <si>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</si>
  <si>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</si>
  <si>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</si>
  <si>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</si>
  <si>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</si>
  <si>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</si>
  <si>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</si>
  <si>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</si>
  <si>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</si>
  <si>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</si>
  <si>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</si>
  <si>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</si>
  <si>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</si>
  <si>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</si>
  <si>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</si>
  <si>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</si>
  <si>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</si>
  <si>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</si>
  <si>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</si>
  <si>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</si>
  <si>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</si>
  <si>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</si>
  <si>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</si>
  <si>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</si>
  <si>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</si>
  <si>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</si>
  <si>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</si>
  <si>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</si>
  <si>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</si>
  <si>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</si>
  <si>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</si>
  <si>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</si>
  <si>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</si>
  <si>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</si>
  <si>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</si>
  <si>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</si>
  <si>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</si>
  <si>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</si>
  <si>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</si>
  <si>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</si>
  <si>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</si>
  <si>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</si>
  <si>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</si>
  <si>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</si>
  <si>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</si>
  <si>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</si>
  <si>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</si>
  <si>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</si>
  <si>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</si>
  <si>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</si>
  <si>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</si>
  <si>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</si>
  <si>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</si>
  <si>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</si>
  <si>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</si>
  <si>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</si>
  <si>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</si>
  <si>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</si>
  <si>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</si>
  <si>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</si>
  <si>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</si>
  <si>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</si>
  <si>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</si>
  <si>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</si>
  <si>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</si>
  <si>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</si>
  <si>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</si>
  <si>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</si>
  <si>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</si>
  <si>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</si>
  <si>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</si>
  <si>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</si>
  <si>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</si>
  <si>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</si>
  <si>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</si>
  <si>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</si>
  <si>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</si>
  <si>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</si>
  <si>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</si>
  <si>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</si>
  <si>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</si>
  <si>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</si>
  <si>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</si>
  <si>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</si>
  <si>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</si>
  <si>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</si>
  <si>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</si>
  <si>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</si>
  <si>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</si>
  <si>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</si>
  <si>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</si>
  <si>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</si>
  <si>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</si>
  <si>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</si>
  <si>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</si>
  <si>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</si>
  <si>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</si>
  <si>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</si>
  <si>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</si>
  <si>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</si>
  <si>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</si>
  <si>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</si>
  <si>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</si>
  <si>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</si>
  <si>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</si>
  <si>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</si>
  <si>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</si>
  <si>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</si>
  <si>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</si>
  <si>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</si>
  <si>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</si>
  <si>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</si>
  <si>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</si>
  <si>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</si>
  <si>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</si>
  <si>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</si>
  <si>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</si>
  <si>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</si>
  <si>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</si>
  <si>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</si>
  <si>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</si>
  <si>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</si>
  <si>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</si>
  <si>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</si>
  <si>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</si>
  <si>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</si>
  <si>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</si>
  <si>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</si>
  <si>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</si>
  <si>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</si>
  <si>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</si>
  <si>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</si>
  <si>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</si>
  <si>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</si>
  <si>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</si>
  <si>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</si>
  <si>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</si>
  <si>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</si>
  <si>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</si>
  <si>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</si>
  <si>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</si>
  <si>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</si>
  <si>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</si>
  <si>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</si>
  <si>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</si>
  <si>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</si>
  <si>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</si>
  <si>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</si>
  <si>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</si>
  <si>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</si>
  <si>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</si>
  <si>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</si>
  <si>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</si>
  <si>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</si>
  <si>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</si>
  <si>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</si>
  <si>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</si>
  <si>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</si>
  <si>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</si>
  <si>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</si>
  <si>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</si>
  <si>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</si>
  <si>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</si>
  <si>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</si>
  <si>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</si>
  <si>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</si>
  <si>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</si>
  <si>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</si>
  <si>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</si>
  <si>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</si>
  <si>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</si>
  <si>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</si>
  <si>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</si>
  <si>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</si>
  <si>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</si>
  <si>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</si>
  <si>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</si>
  <si>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</si>
  <si>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</si>
  <si>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</si>
  <si>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</si>
  <si>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</si>
  <si>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</si>
  <si>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</si>
  <si>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</si>
  <si>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</si>
  <si>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</si>
  <si>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</si>
  <si>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</si>
  <si>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</si>
  <si>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</si>
  <si>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</si>
  <si>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</si>
  <si>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</si>
  <si>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</si>
  <si>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</si>
  <si>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</si>
  <si>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</si>
  <si>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</si>
  <si>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</si>
  <si>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</si>
  <si>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</si>
  <si>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</si>
  <si>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</si>
  <si>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</si>
  <si>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</si>
  <si>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</si>
  <si>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</si>
  <si>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</si>
  <si>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</si>
  <si>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</si>
  <si>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</si>
  <si>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</si>
  <si>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</si>
  <si>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</si>
  <si>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</si>
  <si>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</si>
  <si>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</si>
  <si>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</si>
  <si>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</si>
  <si>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</si>
  <si>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</si>
  <si>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</si>
  <si>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</si>
  <si>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</si>
  <si>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</si>
  <si>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</si>
  <si>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</si>
  <si>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</si>
  <si>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</si>
  <si>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</si>
  <si>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</si>
  <si>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</si>
  <si>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</si>
  <si>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</si>
  <si>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</si>
  <si>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</si>
  <si>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</si>
  <si>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</si>
  <si>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</si>
  <si>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</si>
  <si>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</si>
  <si>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</si>
  <si>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</si>
  <si>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</si>
  <si>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</si>
  <si>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</si>
  <si>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</si>
  <si>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</si>
  <si>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</si>
  <si>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</si>
  <si>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</si>
  <si>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</si>
  <si>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</si>
  <si>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</si>
  <si>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</si>
  <si>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</si>
  <si>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</si>
  <si>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</si>
  <si>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</si>
  <si>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</si>
  <si>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</si>
  <si>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</si>
  <si>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</si>
  <si>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</si>
  <si>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</si>
  <si>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</si>
  <si>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</si>
  <si>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</si>
  <si>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</si>
  <si>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</si>
  <si>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</si>
  <si>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</si>
  <si>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</si>
  <si>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</si>
  <si>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</si>
  <si>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</si>
  <si>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</si>
  <si>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</si>
  <si>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</si>
  <si>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</si>
  <si>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</si>
  <si>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</si>
  <si>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</si>
  <si>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</si>
  <si>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</si>
  <si>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</si>
  <si>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</si>
  <si>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</si>
  <si>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</si>
  <si>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</si>
  <si>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</si>
  <si>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</si>
  <si>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</si>
  <si>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</si>
  <si>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</si>
  <si>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</si>
  <si>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</si>
  <si>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</si>
  <si>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</si>
  <si>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</si>
  <si>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</si>
  <si>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</si>
  <si>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</si>
  <si>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</si>
  <si>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</si>
  <si>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</si>
  <si>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</si>
  <si>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</si>
  <si>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</si>
  <si>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</si>
  <si>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</si>
  <si>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</si>
  <si>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</si>
  <si>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</si>
  <si>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</si>
  <si>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</si>
  <si>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</si>
  <si>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</si>
  <si>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</si>
  <si>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</si>
  <si>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</si>
  <si>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</si>
  <si>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</si>
  <si>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</si>
  <si>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</si>
  <si>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</si>
  <si>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</si>
  <si>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</si>
  <si>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</si>
  <si>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</si>
  <si>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</si>
  <si>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</si>
  <si>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</si>
  <si>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</si>
  <si>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</si>
  <si>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</si>
  <si>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</si>
  <si>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</si>
  <si>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</si>
  <si>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</si>
  <si>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</si>
  <si>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</si>
  <si>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</si>
  <si>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</si>
  <si>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</si>
  <si>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</si>
  <si>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</si>
  <si>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</si>
  <si>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</si>
  <si>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</si>
  <si>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</si>
  <si>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</si>
  <si>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</si>
  <si>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</si>
  <si>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</si>
  <si>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</si>
  <si>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</si>
  <si>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</si>
  <si>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</si>
  <si>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</si>
  <si>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</si>
  <si>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</si>
  <si>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</si>
  <si>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</si>
  <si>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</si>
  <si>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</si>
  <si>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</si>
  <si>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</si>
  <si>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</si>
  <si>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</si>
  <si>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</si>
  <si>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</si>
  <si>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</si>
  <si>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</si>
  <si>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</si>
  <si>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</si>
  <si>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</si>
  <si>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</si>
  <si>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</si>
  <si>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</si>
  <si>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</si>
  <si>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</si>
  <si>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</si>
  <si>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</si>
  <si>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</si>
  <si>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</si>
  <si>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</si>
  <si>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</si>
  <si>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</si>
  <si>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</si>
  <si>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</si>
  <si>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</si>
  <si>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</si>
  <si>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</si>
  <si>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</si>
  <si>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</si>
  <si>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</si>
  <si>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</si>
  <si>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</si>
  <si>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</si>
  <si>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</si>
  <si>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</si>
  <si>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</si>
  <si>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</si>
  <si>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</si>
  <si>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</si>
  <si>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</si>
  <si>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</si>
  <si>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</si>
  <si>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</si>
  <si>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</si>
  <si>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</si>
  <si>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</si>
  <si>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</si>
  <si>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</si>
  <si>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</si>
  <si>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</si>
  <si>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</si>
  <si>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</si>
  <si>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</si>
  <si>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</si>
  <si>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</si>
  <si>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</si>
  <si>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</si>
  <si>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</si>
  <si>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</si>
  <si>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</si>
  <si>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</si>
  <si>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</si>
  <si>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</si>
  <si>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</si>
  <si>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</si>
  <si>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</si>
  <si>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</si>
  <si>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</si>
  <si>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</si>
  <si>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</si>
  <si>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</si>
  <si>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</si>
  <si>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</si>
  <si>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</si>
  <si>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</si>
  <si>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</si>
  <si>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</si>
  <si>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</si>
  <si>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</si>
  <si>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</si>
  <si>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</si>
  <si>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</si>
  <si>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</si>
  <si>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</si>
  <si>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</si>
  <si>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</si>
  <si>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</si>
  <si>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</si>
  <si>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</si>
  <si>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</si>
  <si>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</si>
  <si>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</si>
  <si>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</si>
  <si>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</si>
  <si>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</si>
  <si>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</si>
  <si>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</si>
  <si>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</si>
  <si>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</si>
  <si>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</si>
  <si>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</si>
  <si>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</si>
  <si>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</si>
  <si>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</si>
  <si>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</si>
  <si>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</si>
  <si>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</si>
  <si>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</si>
  <si>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</si>
  <si>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</si>
  <si>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</si>
  <si>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</si>
  <si>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</si>
  <si>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</si>
  <si>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</si>
  <si>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</si>
  <si>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</si>
  <si>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</si>
  <si>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</si>
  <si>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</si>
  <si>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</si>
  <si>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</si>
  <si>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</si>
  <si>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</si>
  <si>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</si>
  <si>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</si>
  <si>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</si>
  <si>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</si>
  <si>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</si>
  <si>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</si>
  <si>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</si>
  <si>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</si>
  <si>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</si>
  <si>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</si>
  <si>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</si>
  <si>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</si>
  <si>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</si>
  <si>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</si>
  <si>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</si>
  <si>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</si>
  <si>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</si>
  <si>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</si>
  <si>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</si>
  <si>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</si>
  <si>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</si>
  <si>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</si>
  <si>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</si>
  <si>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</si>
  <si>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</si>
  <si>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</si>
  <si>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</si>
  <si>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</si>
  <si>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</si>
  <si>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</si>
  <si>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</si>
  <si>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</si>
  <si>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</si>
  <si>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</si>
  <si>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</si>
  <si>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</si>
  <si>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</si>
  <si>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</si>
  <si>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</si>
  <si>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</si>
  <si>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</si>
  <si>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</si>
  <si>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</si>
  <si>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</si>
  <si>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</si>
  <si>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</si>
  <si>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</si>
  <si>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</si>
  <si>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</si>
  <si>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</si>
  <si>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</si>
  <si>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</si>
  <si>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</si>
  <si>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</si>
  <si>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</si>
  <si>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</si>
  <si>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</si>
  <si>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</si>
  <si>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</si>
  <si>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</si>
  <si>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</si>
  <si>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</si>
  <si>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</si>
  <si>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</si>
  <si>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</si>
  <si>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</si>
  <si>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</si>
  <si>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</si>
  <si>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</si>
  <si>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</si>
  <si>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</si>
  <si>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</si>
  <si>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</si>
  <si>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</si>
  <si>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</si>
  <si>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</si>
  <si>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</si>
  <si>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</si>
  <si>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</si>
  <si>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</si>
  <si>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</si>
  <si>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</si>
  <si>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</si>
  <si>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</si>
  <si>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</si>
  <si>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</si>
  <si>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</si>
  <si>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</si>
  <si>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</si>
  <si>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</si>
  <si>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</si>
  <si>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</si>
  <si>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</si>
  <si>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</si>
  <si>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</si>
  <si>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</si>
  <si>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</si>
  <si>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</si>
  <si>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</si>
  <si>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</si>
  <si>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</si>
  <si>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</si>
  <si>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</si>
  <si>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</si>
  <si>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</si>
  <si>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</si>
  <si>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</si>
  <si>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</si>
  <si>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</si>
  <si>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</si>
  <si>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</si>
  <si>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</si>
  <si>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</si>
  <si>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</si>
  <si>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</si>
  <si>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</si>
  <si>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</si>
  <si>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</si>
  <si>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</si>
  <si>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</si>
  <si>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</si>
  <si>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</si>
  <si>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</si>
  <si>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</si>
  <si>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</si>
  <si>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</si>
  <si>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</si>
  <si>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</si>
  <si>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</si>
  <si>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</si>
  <si>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</si>
  <si>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</si>
  <si>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</si>
  <si>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</si>
  <si>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</si>
  <si>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</si>
  <si>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</si>
  <si>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</si>
  <si>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</si>
  <si>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</si>
  <si>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</si>
  <si>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</si>
  <si>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</si>
  <si>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</si>
  <si>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</si>
  <si>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</si>
  <si>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</si>
  <si>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</si>
  <si>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</si>
  <si>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</si>
  <si>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</si>
  <si>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</si>
  <si>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</si>
  <si>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</si>
  <si>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</si>
  <si>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</si>
  <si>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</si>
  <si>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</si>
  <si>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</si>
  <si>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</si>
  <si>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</si>
  <si>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</si>
  <si>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</si>
  <si>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</si>
  <si>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</si>
  <si>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</si>
  <si>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</si>
  <si>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</si>
  <si>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</si>
  <si>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</si>
  <si>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</si>
  <si>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</si>
  <si>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</si>
  <si>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</si>
  <si>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</si>
  <si>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</si>
  <si>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</si>
  <si>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</si>
  <si>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</si>
  <si>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</si>
  <si>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</si>
  <si>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</si>
  <si>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</si>
  <si>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</si>
  <si>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</si>
  <si>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</si>
  <si>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</si>
  <si>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</si>
  <si>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</si>
  <si>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</si>
  <si>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</si>
  <si>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</si>
  <si>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</si>
  <si>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</si>
  <si>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</si>
  <si>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</si>
  <si>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</si>
  <si>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</si>
  <si>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</si>
  <si>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</si>
  <si>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</si>
  <si>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</si>
  <si>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</si>
  <si>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</si>
  <si>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</si>
  <si>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</si>
  <si>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</si>
  <si>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</si>
  <si>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</si>
  <si>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</si>
  <si>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</si>
  <si>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</si>
  <si>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</si>
  <si>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</si>
  <si>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</si>
  <si>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</si>
  <si>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</si>
  <si>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</si>
  <si>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</si>
  <si>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</si>
  <si>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</si>
  <si>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</si>
  <si>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</si>
  <si>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</si>
  <si>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</si>
  <si>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</si>
  <si>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</si>
  <si>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</si>
  <si>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</si>
  <si>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</si>
  <si>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</si>
  <si>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</si>
  <si>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</si>
  <si>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</si>
  <si>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</si>
  <si>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</si>
  <si>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</si>
  <si>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</si>
  <si>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</si>
  <si>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</si>
  <si>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</si>
  <si>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</si>
  <si>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</si>
  <si>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</si>
  <si>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</si>
  <si>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</si>
  <si>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</si>
  <si>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</si>
  <si>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</si>
  <si>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</si>
  <si>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</si>
  <si>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</si>
  <si>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</si>
  <si>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</si>
  <si>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</si>
  <si>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</si>
  <si>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</si>
  <si>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</si>
  <si>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</si>
  <si>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</si>
  <si>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</si>
  <si>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</si>
  <si>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</si>
  <si>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</si>
  <si>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</si>
  <si>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</si>
  <si>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</si>
  <si>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</si>
  <si>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</si>
  <si>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</si>
  <si>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</si>
  <si>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</si>
  <si>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</si>
  <si>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</si>
  <si>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</si>
  <si>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</si>
  <si>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</si>
  <si>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</si>
  <si>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</si>
  <si>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</si>
  <si>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</si>
  <si>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</si>
  <si>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</si>
  <si>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</si>
  <si>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</si>
  <si>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</si>
  <si>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</si>
  <si>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</si>
  <si>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</si>
  <si>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</si>
  <si>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</si>
  <si>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</si>
  <si>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</si>
  <si>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</si>
  <si>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</si>
  <si>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</si>
  <si>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</si>
  <si>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</si>
  <si>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</si>
  <si>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</si>
  <si>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</si>
  <si>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</si>
  <si>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</si>
  <si>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</si>
  <si>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</si>
  <si>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</si>
  <si>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</si>
  <si>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</si>
  <si>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</si>
  <si>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</si>
  <si>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</si>
  <si>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</si>
  <si>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</si>
  <si>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</si>
  <si>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</si>
  <si>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</si>
  <si>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</si>
  <si>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</si>
  <si>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</si>
  <si>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</si>
  <si>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</si>
  <si>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</si>
  <si>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</si>
  <si>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</si>
  <si>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</si>
  <si>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</si>
  <si>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</si>
  <si>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</si>
  <si>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</si>
  <si>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</si>
  <si>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</si>
  <si>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</si>
  <si>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</si>
  <si>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</si>
  <si>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</si>
  <si>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</si>
  <si>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</si>
  <si>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</si>
  <si>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</si>
  <si>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</si>
  <si>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</si>
  <si>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</si>
  <si>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</si>
  <si>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</si>
  <si>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</si>
  <si>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</si>
  <si>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</si>
  <si>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</si>
  <si>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</si>
  <si>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</si>
  <si>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</si>
  <si>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</si>
  <si>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</si>
  <si>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</si>
  <si>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</si>
  <si>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</si>
  <si>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</si>
  <si>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</si>
  <si>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</si>
  <si>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</si>
  <si>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</si>
  <si>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</si>
  <si>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</si>
  <si>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</si>
  <si>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</si>
  <si>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</si>
  <si>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</si>
  <si>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</si>
  <si>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</si>
  <si>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</si>
  <si>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</si>
  <si>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</si>
  <si>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</si>
  <si>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</si>
  <si>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</si>
  <si>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</si>
  <si>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</si>
  <si>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</si>
  <si>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</si>
  <si>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</si>
  <si>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</si>
  <si>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</si>
  <si>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</si>
  <si>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</si>
  <si>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</si>
  <si>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</si>
  <si>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</si>
  <si>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</si>
  <si>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</si>
  <si>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</si>
  <si>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</si>
  <si>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</si>
  <si>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</si>
  <si>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</si>
  <si>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</si>
  <si>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</si>
  <si>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</si>
  <si>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</si>
  <si>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</si>
  <si>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</si>
  <si>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</si>
  <si>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</si>
  <si>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</si>
  <si>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</si>
  <si>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</si>
  <si>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</si>
  <si>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</si>
  <si>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</si>
  <si>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</si>
  <si>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</si>
  <si>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</si>
  <si>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</si>
  <si>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</si>
  <si>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</si>
  <si>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</si>
  <si>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</si>
  <si>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</si>
  <si>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</si>
  <si>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</si>
  <si>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</si>
  <si>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</si>
  <si>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</si>
  <si>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</si>
  <si>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</si>
  <si>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</si>
  <si>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</si>
  <si>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</si>
  <si>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</si>
  <si>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</si>
  <si>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</si>
  <si>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</si>
  <si>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</si>
  <si>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</si>
  <si>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</si>
  <si>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</si>
  <si>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</si>
  <si>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</si>
  <si>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</si>
  <si>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</si>
  <si>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</si>
  <si>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</si>
  <si>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</si>
  <si>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</si>
  <si>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</si>
  <si>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</si>
  <si>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</si>
  <si>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</si>
  <si>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</si>
  <si>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</si>
  <si>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</si>
  <si>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</si>
  <si>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</si>
  <si>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</si>
  <si>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</si>
  <si>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</si>
  <si>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</si>
  <si>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</si>
  <si>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</si>
  <si>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</si>
  <si>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</si>
  <si>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</si>
  <si>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</si>
  <si>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</si>
  <si>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</si>
  <si>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</si>
  <si>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</si>
  <si>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</si>
  <si>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</si>
  <si>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</si>
  <si>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</si>
  <si>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</si>
  <si>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</si>
  <si>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</si>
  <si>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</si>
  <si>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</si>
  <si>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</si>
  <si>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</si>
  <si>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</si>
  <si>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</si>
  <si>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</si>
  <si>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</si>
  <si>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</si>
  <si>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</si>
  <si>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</si>
  <si>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</si>
  <si>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</si>
  <si>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</si>
  <si>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</si>
  <si>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</si>
  <si>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</si>
  <si>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</si>
  <si>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</si>
  <si>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</si>
  <si>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</si>
  <si>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</si>
  <si>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</si>
  <si>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</si>
  <si>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</si>
  <si>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</si>
  <si>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</si>
  <si>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</si>
  <si>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</si>
  <si>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</si>
  <si>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</si>
  <si>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</si>
  <si>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</si>
  <si>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</si>
  <si>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</si>
  <si>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</si>
  <si>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</si>
  <si>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</si>
  <si>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</si>
  <si>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</si>
  <si>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</si>
  <si>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</si>
  <si>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</si>
  <si>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</si>
  <si>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</si>
  <si>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</si>
  <si>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</si>
  <si>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</si>
  <si>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</si>
  <si>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</si>
  <si>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</si>
  <si>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</si>
  <si>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</si>
  <si>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</si>
  <si>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</si>
  <si>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</si>
  <si>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</si>
  <si>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</si>
  <si>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</si>
  <si>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</si>
  <si>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</si>
  <si>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</si>
  <si>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</si>
  <si>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</si>
  <si>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</si>
  <si>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</si>
  <si>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</si>
  <si>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</si>
  <si>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</si>
  <si>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</si>
  <si>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</si>
  <si>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</si>
  <si>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</si>
  <si>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</si>
  <si>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</si>
  <si>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</si>
  <si>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</si>
  <si>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</si>
  <si>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</si>
  <si>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</si>
  <si>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</si>
  <si>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</si>
  <si>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</si>
  <si>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</si>
  <si>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</si>
  <si>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</si>
  <si>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</si>
  <si>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</si>
  <si>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</si>
  <si>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</si>
  <si>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</si>
  <si>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</si>
  <si>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</si>
  <si>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</si>
  <si>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</si>
  <si>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</si>
  <si>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</si>
  <si>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</si>
  <si>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</si>
  <si>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</si>
  <si>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</si>
  <si>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</si>
  <si>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</si>
  <si>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</si>
  <si>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</si>
  <si>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</si>
  <si>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</si>
  <si>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</si>
  <si>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</si>
  <si>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</si>
  <si>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</si>
  <si>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</si>
  <si>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</si>
  <si>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</si>
  <si>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</si>
  <si>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</si>
  <si>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</si>
  <si>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</si>
  <si>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</si>
  <si>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</si>
  <si>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</si>
  <si>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</si>
  <si>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</si>
  <si>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</si>
  <si>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</si>
  <si>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</si>
  <si>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</si>
  <si>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</si>
  <si>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</si>
  <si>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</si>
  <si>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</si>
  <si>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</si>
  <si>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</si>
  <si>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</si>
  <si>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</si>
  <si>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</si>
  <si>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</si>
  <si>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</si>
  <si>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</si>
  <si>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</si>
  <si>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</si>
  <si>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</si>
  <si>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</si>
  <si>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</si>
  <si>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</si>
  <si>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</si>
  <si>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</si>
  <si>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</si>
  <si>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</si>
  <si>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</si>
  <si>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</si>
  <si>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</si>
  <si>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</si>
  <si>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</si>
  <si>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</si>
  <si>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</si>
  <si>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</si>
  <si>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</si>
  <si>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</si>
  <si>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</si>
  <si>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</si>
  <si>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</si>
  <si>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</si>
  <si>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</si>
  <si>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</si>
  <si>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</si>
  <si>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</si>
  <si>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</si>
  <si>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</si>
  <si>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</si>
  <si>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</si>
  <si>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</si>
  <si>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</si>
  <si>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</si>
  <si>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</si>
  <si>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</si>
  <si>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</si>
  <si>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</si>
  <si>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</si>
  <si>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</si>
  <si>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</si>
  <si>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</si>
  <si>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</si>
  <si>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</si>
  <si>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</si>
  <si>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</si>
  <si>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</si>
  <si>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</si>
  <si>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</si>
  <si>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</si>
  <si>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</si>
  <si>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</si>
  <si>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</si>
  <si>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</si>
  <si>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</si>
  <si>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</si>
  <si>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</si>
  <si>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</si>
  <si>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</si>
  <si>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</si>
  <si>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</si>
  <si>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</si>
  <si>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</si>
  <si>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</si>
  <si>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</si>
  <si>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</si>
  <si>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</si>
  <si>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</si>
  <si>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</si>
  <si>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</si>
  <si>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</si>
  <si>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</si>
  <si>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</si>
  <si>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</si>
  <si>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</si>
  <si>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</si>
  <si>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</si>
  <si>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</si>
  <si>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</si>
  <si>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</si>
  <si>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</si>
  <si>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</si>
  <si>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</si>
  <si>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</si>
  <si>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</si>
  <si>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</si>
  <si>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</si>
  <si>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</si>
  <si>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</si>
  <si>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</si>
  <si>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</si>
  <si>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</si>
  <si>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</si>
  <si>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</si>
  <si>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</si>
  <si>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</si>
  <si>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</si>
  <si>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</si>
  <si>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</si>
  <si>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</si>
  <si>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</si>
  <si>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</si>
  <si>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</si>
  <si>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</si>
  <si>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</si>
  <si>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</si>
  <si>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</si>
  <si>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</si>
  <si>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</si>
  <si>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</si>
  <si>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</si>
  <si>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</si>
  <si>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</si>
  <si>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</si>
  <si>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</si>
  <si>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</si>
  <si>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</si>
  <si>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</si>
  <si>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</si>
  <si>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</si>
  <si>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</si>
  <si>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</si>
  <si>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</si>
  <si>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</si>
  <si>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</si>
  <si>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</si>
  <si>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</si>
  <si>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</si>
  <si>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</si>
  <si>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</si>
  <si>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</si>
  <si>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</si>
  <si>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</si>
  <si>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</si>
  <si>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</si>
  <si>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</si>
  <si>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</si>
  <si>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</si>
  <si>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</si>
  <si>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</si>
  <si>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</si>
  <si>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</si>
  <si>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</si>
  <si>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</si>
  <si>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</si>
  <si>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</si>
  <si>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</si>
  <si>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</si>
  <si>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</si>
  <si>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</si>
  <si>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</si>
  <si>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</si>
  <si>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</si>
  <si>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</si>
  <si>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</si>
  <si>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</si>
  <si>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</si>
  <si>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</si>
  <si>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</si>
  <si>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</si>
  <si>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</si>
  <si>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</si>
  <si>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</si>
  <si>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</si>
  <si>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</si>
  <si>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</si>
  <si>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</si>
  <si>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</si>
  <si>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</si>
  <si>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</si>
  <si>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</si>
  <si>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</si>
  <si>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</si>
  <si>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</si>
  <si>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</si>
  <si>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</si>
  <si>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</si>
  <si>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</si>
  <si>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</si>
  <si>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</si>
  <si>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</si>
  <si>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</si>
  <si>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</si>
  <si>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</si>
  <si>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</si>
  <si>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</si>
  <si>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</si>
  <si>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</si>
  <si>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</si>
  <si>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</si>
  <si>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</si>
  <si>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</si>
  <si>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</si>
  <si>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</si>
  <si>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</si>
  <si>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</si>
  <si>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</si>
  <si>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</si>
  <si>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</si>
  <si>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</si>
  <si>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</si>
  <si>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</si>
  <si>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</si>
  <si>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</si>
  <si>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</si>
  <si>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</si>
  <si>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</si>
  <si>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</si>
  <si>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</si>
  <si>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</si>
  <si>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</si>
  <si>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</si>
  <si>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</si>
  <si>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</si>
  <si>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</si>
  <si>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</si>
  <si>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</si>
  <si>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</si>
  <si>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</si>
  <si>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</si>
  <si>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</si>
  <si>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</si>
  <si>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</si>
  <si>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</si>
  <si>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</si>
  <si>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</si>
  <si>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</si>
  <si>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</si>
  <si>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</si>
  <si>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</si>
  <si>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</si>
  <si>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</si>
  <si>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</si>
  <si>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</si>
  <si>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</si>
  <si>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</si>
  <si>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</si>
  <si>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</si>
  <si>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</si>
  <si>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</si>
  <si>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</si>
  <si>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</si>
  <si>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</si>
  <si>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</si>
  <si>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</si>
  <si>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</si>
  <si>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</si>
  <si>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</si>
  <si>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</si>
  <si>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</si>
  <si>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</si>
  <si>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</si>
  <si>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</si>
  <si>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</si>
  <si>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</si>
  <si>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</si>
  <si>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</si>
  <si>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</si>
  <si>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</si>
  <si>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</si>
  <si>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</si>
  <si>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</si>
  <si>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</si>
  <si>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</si>
  <si>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</si>
  <si>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</si>
  <si>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</si>
  <si>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</si>
  <si>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</si>
  <si>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</si>
  <si>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</si>
  <si>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</si>
  <si>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</si>
  <si>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</si>
  <si>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</si>
  <si>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</si>
  <si>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</si>
  <si>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</si>
  <si>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</si>
  <si>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</si>
  <si>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</si>
  <si>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</si>
  <si>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</si>
  <si>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</si>
  <si>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</si>
  <si>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</si>
  <si>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</si>
  <si>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</si>
  <si>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</si>
  <si>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</si>
  <si>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</si>
  <si>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</si>
  <si>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</si>
  <si>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</si>
  <si>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</si>
  <si>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</si>
  <si>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</si>
  <si>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</si>
  <si>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</si>
  <si>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</si>
  <si>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</si>
  <si>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</si>
  <si>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</si>
  <si>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</si>
  <si>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</si>
  <si>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</si>
  <si>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</si>
  <si>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</si>
  <si>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</si>
  <si>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</si>
  <si>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</si>
  <si>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</si>
  <si>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</si>
  <si>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</si>
  <si>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</si>
  <si>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</si>
  <si>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</si>
  <si>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</si>
  <si>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</si>
  <si>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</si>
  <si>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</si>
  <si>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</si>
  <si>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</si>
  <si>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</si>
  <si>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</si>
  <si>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</si>
  <si>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</si>
  <si>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</si>
  <si>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</si>
  <si>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</si>
  <si>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</si>
  <si>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</si>
  <si>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</si>
  <si>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</si>
  <si>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</si>
  <si>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</si>
  <si>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</si>
  <si>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</si>
  <si>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</si>
  <si>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</si>
  <si>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</si>
  <si>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</si>
  <si>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</si>
  <si>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</si>
  <si>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</si>
  <si>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</si>
  <si>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</si>
  <si>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</si>
  <si>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</si>
  <si>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</si>
  <si>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</si>
  <si>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</si>
  <si>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</si>
  <si>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</si>
  <si>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</si>
  <si>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</si>
  <si>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</si>
  <si>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</si>
  <si>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</si>
  <si>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</si>
  <si>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</si>
  <si>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</si>
  <si>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</si>
  <si>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</si>
  <si>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</si>
  <si>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</si>
  <si>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</si>
  <si>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</si>
  <si>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</si>
  <si>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</si>
  <si>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</si>
  <si>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</si>
  <si>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</si>
  <si>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</si>
  <si>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</si>
  <si>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</si>
  <si>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</si>
  <si>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</si>
  <si>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</si>
  <si>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</si>
  <si>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</si>
  <si>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</si>
  <si>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</si>
  <si>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</si>
  <si>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</si>
  <si>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</si>
  <si>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</si>
  <si>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</si>
  <si>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</si>
  <si>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</si>
  <si>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</si>
  <si>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</si>
  <si>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</si>
  <si>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</si>
  <si>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</si>
  <si>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</si>
  <si>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</si>
  <si>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</si>
  <si>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</si>
  <si>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</si>
  <si>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</si>
  <si>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</si>
  <si>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</si>
  <si>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</si>
  <si>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</si>
  <si>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</si>
  <si>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</si>
  <si>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</si>
  <si>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</si>
  <si>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</si>
  <si>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</si>
  <si>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</si>
  <si>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</si>
  <si>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</si>
  <si>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</si>
  <si>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</si>
  <si>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</si>
  <si>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</si>
  <si>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</si>
  <si>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</si>
  <si>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</si>
  <si>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</si>
  <si>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</si>
  <si>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</si>
  <si>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</si>
  <si>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</si>
  <si>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</si>
  <si>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</si>
  <si>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</si>
  <si>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</si>
  <si>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</si>
  <si>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</si>
  <si>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</si>
  <si>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</si>
  <si>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</si>
  <si>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</si>
  <si>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</si>
  <si>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</si>
  <si>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</si>
  <si>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</si>
  <si>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</si>
  <si>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</si>
  <si>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</si>
  <si>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</si>
  <si>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</si>
  <si>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</si>
  <si>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</si>
  <si>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</si>
  <si>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</si>
  <si>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</si>
  <si>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</si>
  <si>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</si>
  <si>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</si>
  <si>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</si>
  <si>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</si>
  <si>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</si>
  <si>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</si>
  <si>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</si>
  <si>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</si>
  <si>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</si>
  <si>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</si>
  <si>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</si>
  <si>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</si>
  <si>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</si>
  <si>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</si>
  <si>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</si>
  <si>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</si>
  <si>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</si>
  <si>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</si>
  <si>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</si>
  <si>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</si>
  <si>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</si>
  <si>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</si>
  <si>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</si>
  <si>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</si>
  <si>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</si>
  <si>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</si>
  <si>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</si>
  <si>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</si>
  <si>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</si>
  <si>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</si>
  <si>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</si>
  <si>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</si>
  <si>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</si>
  <si>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</si>
  <si>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</si>
  <si>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</si>
  <si>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</si>
  <si>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</si>
  <si>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</si>
  <si>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</si>
  <si>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</si>
  <si>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</si>
  <si>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</si>
  <si>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</si>
  <si>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</si>
  <si>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</si>
  <si>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</si>
  <si>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</si>
  <si>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</si>
  <si>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</si>
  <si>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</si>
  <si>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</si>
  <si>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</si>
  <si>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</si>
  <si>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</si>
  <si>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</si>
  <si>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</si>
  <si>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</si>
  <si>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</si>
  <si>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</si>
  <si>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</si>
  <si>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</si>
  <si>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</si>
  <si>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</si>
  <si>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</si>
  <si>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</si>
  <si>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</si>
  <si>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</si>
  <si>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</si>
  <si>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</si>
  <si>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</si>
  <si>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</si>
  <si>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</si>
  <si>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</si>
  <si>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</si>
  <si>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</si>
  <si>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</si>
  <si>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</si>
  <si>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</si>
  <si>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</si>
  <si>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</si>
  <si>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</si>
  <si>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</si>
  <si>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</si>
  <si>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</si>
  <si>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</si>
  <si>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</si>
  <si>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</si>
  <si>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</si>
  <si>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</si>
  <si>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</si>
  <si>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</si>
  <si>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</si>
  <si>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</si>
  <si>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</si>
  <si>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</si>
  <si>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</si>
  <si>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</si>
  <si>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</si>
  <si>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</si>
  <si>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</si>
  <si>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</si>
  <si>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</si>
  <si>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</si>
  <si>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</si>
  <si>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</si>
  <si>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</si>
  <si>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</si>
  <si>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</si>
  <si>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</si>
  <si>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</si>
  <si>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</si>
  <si>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</si>
  <si>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</si>
  <si>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</si>
  <si>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</si>
  <si>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</si>
  <si>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</si>
  <si>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</si>
  <si>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</si>
  <si>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</si>
  <si>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</si>
  <si>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</si>
  <si>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</si>
  <si>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</si>
  <si>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</si>
  <si>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</si>
  <si>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</si>
  <si>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</si>
  <si>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</si>
  <si>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</si>
  <si>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</si>
  <si>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</si>
  <si>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</si>
  <si>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</si>
  <si>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</si>
  <si>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</si>
  <si>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</si>
  <si>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</si>
  <si>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</si>
  <si>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</si>
  <si>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</si>
  <si>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</si>
  <si>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</si>
  <si>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</si>
  <si>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</si>
  <si>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</si>
  <si>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</si>
  <si>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</si>
  <si>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</si>
  <si>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</si>
  <si>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</si>
  <si>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</si>
  <si>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</si>
  <si>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</si>
  <si>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</si>
  <si>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</si>
  <si>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</si>
  <si>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</si>
  <si>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</si>
  <si>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</si>
  <si>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</si>
  <si>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</si>
  <si>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</si>
  <si>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</si>
  <si>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</si>
  <si>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</si>
  <si>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</si>
  <si>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</si>
  <si>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</si>
  <si>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</si>
  <si>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</si>
  <si>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</si>
  <si>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</si>
  <si>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</si>
  <si>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</si>
  <si>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</si>
  <si>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</si>
  <si>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</si>
  <si>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</si>
  <si>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</si>
  <si>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</si>
  <si>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</si>
  <si>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</si>
  <si>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</si>
  <si>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</si>
  <si>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</si>
  <si>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</si>
  <si>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</si>
  <si>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</si>
  <si>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</si>
  <si>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</si>
  <si>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</si>
  <si>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</si>
  <si>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</si>
  <si>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</si>
  <si>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</si>
  <si>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</si>
  <si>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</si>
  <si>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</si>
  <si>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</si>
  <si>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</si>
  <si>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</si>
  <si>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</si>
  <si>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</si>
  <si>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</si>
  <si>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</si>
  <si>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</si>
  <si>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</si>
  <si>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</si>
  <si>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</si>
  <si>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</si>
  <si>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</si>
  <si>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</si>
  <si>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</si>
  <si>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</si>
  <si>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</si>
  <si>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</si>
  <si>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</si>
  <si>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</si>
  <si>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</si>
  <si>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</si>
  <si>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</si>
  <si>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</si>
  <si>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</si>
  <si>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</si>
  <si>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</si>
  <si>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</si>
  <si>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</si>
  <si>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</si>
  <si>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</si>
  <si>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</si>
  <si>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</si>
  <si>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</si>
  <si>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</si>
  <si>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</si>
  <si>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</si>
  <si>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</si>
  <si>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</si>
  <si>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</si>
  <si>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</si>
  <si>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</si>
  <si>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</si>
  <si>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</si>
  <si>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</si>
  <si>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</si>
  <si>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</si>
  <si>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</si>
  <si>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</si>
  <si>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</si>
  <si>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</si>
  <si>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</si>
  <si>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</si>
  <si>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</si>
  <si>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</si>
  <si>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</si>
  <si>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</si>
  <si>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</si>
  <si>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</si>
  <si>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</si>
  <si>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</si>
  <si>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</si>
  <si>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</si>
  <si>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</si>
  <si>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</si>
  <si>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</si>
  <si>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</si>
  <si>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</si>
  <si>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</si>
  <si>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</si>
  <si>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</si>
  <si>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</si>
  <si>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</si>
  <si>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</si>
  <si>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</si>
  <si>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</si>
  <si>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</si>
  <si>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</si>
  <si>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</si>
  <si>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</si>
  <si>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</si>
  <si>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</si>
  <si>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</si>
  <si>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</si>
  <si>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</si>
  <si>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</si>
  <si>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</si>
  <si>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</si>
  <si>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</si>
  <si>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</si>
  <si>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</si>
  <si>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</si>
  <si>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</si>
  <si>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</si>
  <si>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</si>
  <si>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</si>
  <si>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</si>
  <si>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</si>
  <si>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</si>
  <si>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</si>
  <si>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</si>
  <si>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</si>
  <si>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</si>
  <si>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</si>
  <si>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</si>
  <si>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</si>
  <si>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</si>
  <si>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</si>
  <si>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</si>
  <si>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</si>
  <si>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</si>
  <si>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</si>
  <si>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</si>
  <si>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</si>
  <si>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</si>
  <si>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</si>
  <si>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</si>
  <si>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</si>
  <si>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</si>
  <si>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</si>
  <si>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</si>
  <si>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</si>
  <si>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</si>
  <si>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</si>
  <si>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</si>
  <si>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</si>
  <si>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</si>
  <si>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</si>
  <si>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</si>
  <si>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</si>
  <si>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</si>
  <si>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</si>
  <si>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</si>
  <si>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</si>
  <si>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</si>
  <si>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</si>
  <si>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</si>
  <si>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</si>
  <si>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</si>
  <si>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</si>
  <si>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</si>
  <si>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</si>
  <si>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</si>
  <si>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</si>
  <si>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</si>
  <si>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</si>
  <si>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</si>
  <si>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</si>
  <si>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</si>
  <si>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</si>
  <si>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</si>
  <si>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</si>
  <si>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</si>
  <si>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</si>
  <si>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</si>
  <si>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</si>
  <si>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</si>
  <si>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</si>
  <si>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</si>
  <si>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</si>
  <si>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</si>
  <si>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</si>
  <si>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</si>
  <si>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</si>
  <si>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</si>
  <si>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</si>
  <si>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</si>
  <si>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</si>
  <si>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</si>
  <si>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</si>
  <si>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</si>
  <si>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</si>
  <si>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</si>
  <si>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</si>
  <si>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</si>
  <si>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</si>
  <si>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</si>
  <si>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</si>
  <si>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</si>
  <si>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</si>
  <si>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</si>
  <si>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</si>
  <si>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</si>
  <si>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</si>
  <si>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</si>
  <si>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</si>
  <si>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</si>
  <si>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</si>
  <si>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</si>
  <si>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</si>
  <si>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</si>
  <si>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</si>
  <si>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</si>
  <si>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</si>
  <si>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</si>
  <si>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</si>
  <si>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</si>
  <si>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</si>
  <si>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</si>
  <si>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</si>
  <si>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</si>
  <si>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</si>
  <si>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</si>
  <si>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</si>
  <si>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</si>
  <si>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</si>
  <si>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</si>
  <si>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</si>
  <si>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</si>
  <si>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</si>
  <si>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</si>
  <si>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</si>
  <si>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</si>
  <si>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</si>
  <si>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</si>
  <si>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</si>
  <si>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</si>
  <si>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</si>
  <si>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</si>
  <si>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</si>
  <si>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</si>
  <si>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</si>
  <si>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</si>
  <si>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</si>
  <si>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</si>
  <si>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</si>
  <si>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</si>
  <si>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</si>
  <si>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</si>
  <si>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</si>
  <si>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</si>
  <si>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</si>
  <si>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</si>
  <si>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</si>
  <si>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</si>
  <si>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</si>
  <si>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</si>
  <si>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</si>
  <si>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</si>
  <si>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</si>
  <si>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</si>
  <si>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</si>
  <si>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</si>
  <si>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</si>
  <si>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</si>
  <si>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</si>
  <si>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</si>
  <si>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</si>
  <si>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</si>
  <si>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</si>
  <si>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</si>
  <si>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</si>
  <si>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</si>
  <si>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</si>
  <si>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</si>
  <si>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</si>
  <si>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</si>
  <si>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</si>
  <si>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</si>
  <si>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</si>
  <si>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</si>
  <si>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</si>
  <si>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</si>
  <si>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</si>
  <si>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</si>
  <si>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</si>
  <si>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</si>
  <si>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</si>
  <si>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</si>
  <si>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</si>
  <si>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</si>
  <si>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</si>
  <si>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</si>
  <si>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</si>
  <si>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</si>
  <si>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</si>
  <si>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</si>
  <si>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</si>
  <si>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</si>
  <si>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</si>
  <si>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</si>
  <si>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</si>
  <si>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</si>
  <si>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</si>
  <si>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</si>
  <si>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</si>
  <si>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</si>
  <si>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</si>
  <si>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</si>
  <si>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</si>
  <si>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</si>
  <si>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</si>
  <si>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</si>
  <si>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</si>
  <si>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</si>
  <si>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</si>
  <si>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</si>
  <si>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</si>
  <si>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</si>
  <si>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</si>
  <si>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</si>
  <si>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</si>
  <si>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</si>
  <si>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</si>
  <si>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</si>
  <si>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</si>
  <si>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</si>
  <si>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</si>
  <si>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</si>
  <si>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</si>
  <si>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</si>
  <si>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</si>
  <si>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</si>
  <si>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</si>
  <si>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</si>
  <si>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</si>
  <si>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</si>
  <si>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</si>
  <si>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</si>
  <si>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</si>
  <si>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</si>
  <si>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</si>
  <si>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</si>
  <si>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</si>
  <si>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</si>
  <si>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</si>
  <si>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</si>
  <si>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</si>
  <si>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</si>
  <si>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</si>
  <si>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</si>
  <si>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</si>
  <si>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</si>
  <si>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</si>
  <si>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</si>
  <si>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</si>
  <si>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</si>
  <si>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</si>
  <si>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</si>
  <si>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</si>
  <si>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</si>
  <si>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</si>
  <si>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</si>
  <si>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</si>
  <si>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</si>
  <si>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</si>
  <si>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</si>
  <si>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</si>
  <si>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</si>
  <si>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</si>
  <si>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</si>
  <si>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</si>
  <si>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</si>
  <si>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</si>
  <si>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</si>
  <si>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</si>
  <si>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</si>
  <si>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</si>
  <si>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</si>
  <si>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</si>
  <si>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</si>
  <si>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</si>
  <si>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</si>
  <si>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</si>
  <si>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</si>
  <si>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</si>
  <si>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</si>
  <si>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</si>
  <si>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</si>
  <si>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</si>
  <si>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</si>
  <si>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</si>
  <si>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</si>
  <si>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</si>
  <si>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</si>
  <si>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</si>
  <si>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</si>
  <si>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</si>
  <si>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</si>
  <si>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</si>
  <si>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</si>
  <si>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</si>
  <si>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</si>
  <si>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</si>
  <si>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</si>
  <si>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</si>
  <si>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</si>
  <si>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</si>
  <si>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</si>
  <si>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</si>
  <si>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</si>
  <si>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</si>
  <si>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</si>
  <si>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</si>
  <si>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</si>
  <si>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</si>
  <si>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</si>
  <si>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</si>
  <si>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</si>
  <si>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</si>
  <si>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</si>
  <si>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</si>
  <si>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</si>
  <si>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</si>
  <si>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</si>
  <si>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</si>
  <si>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</si>
  <si>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</si>
  <si>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</si>
  <si>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</si>
  <si>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</si>
  <si>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</si>
  <si>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</si>
  <si>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</si>
  <si>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</si>
  <si>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</si>
  <si>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</si>
  <si>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</si>
  <si>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</si>
  <si>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</si>
  <si>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</si>
  <si>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</si>
  <si>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</si>
  <si>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</si>
  <si>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</si>
  <si>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</si>
  <si>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</si>
  <si>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</si>
  <si>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</si>
  <si>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</si>
  <si>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</si>
  <si>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</si>
  <si>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</si>
  <si>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</si>
  <si>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</si>
  <si>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</si>
  <si>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</si>
  <si>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</si>
  <si>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</si>
  <si>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</si>
  <si>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</si>
  <si>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</si>
  <si>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</si>
  <si>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</si>
  <si>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</si>
  <si>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</si>
  <si>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</si>
  <si>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</si>
  <si>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</si>
  <si>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</si>
  <si>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</si>
  <si>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</si>
  <si>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</si>
  <si>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</si>
  <si>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</si>
  <si>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</si>
  <si>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</si>
  <si>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</si>
  <si>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</si>
  <si>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</si>
  <si>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</si>
  <si>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</si>
  <si>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</si>
  <si>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</si>
  <si>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</si>
  <si>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</si>
  <si>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</si>
  <si>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</si>
  <si>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</si>
  <si>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</si>
  <si>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</si>
  <si>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</si>
  <si>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</si>
  <si>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</si>
  <si>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</si>
  <si>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</si>
  <si>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</si>
  <si>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</si>
  <si>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</si>
  <si>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</si>
  <si>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</si>
  <si>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</si>
  <si>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</si>
  <si>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</si>
  <si>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</si>
  <si>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</si>
  <si>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</si>
  <si>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</si>
  <si>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</si>
  <si>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</si>
  <si>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</si>
  <si>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</si>
  <si>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</si>
  <si>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</si>
  <si>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</si>
  <si>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</si>
  <si>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</si>
  <si>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</si>
  <si>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</si>
  <si>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</si>
  <si>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</si>
  <si>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</si>
  <si>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</si>
  <si>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</si>
  <si>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</si>
  <si>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</si>
  <si>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</si>
  <si>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</si>
  <si>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</si>
  <si>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</si>
  <si>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</si>
  <si>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</si>
  <si>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</si>
  <si>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</si>
  <si>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</si>
  <si>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</si>
  <si>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</si>
  <si>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</si>
  <si>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</si>
  <si>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</si>
  <si>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</si>
  <si>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</si>
  <si>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</si>
  <si>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</si>
  <si>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</si>
  <si>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</si>
  <si>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</si>
  <si>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</si>
  <si>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</si>
  <si>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</si>
  <si>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</si>
  <si>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</si>
  <si>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</si>
  <si>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</si>
  <si>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</si>
  <si>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</si>
  <si>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</si>
  <si>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</si>
  <si>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</si>
  <si>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</si>
  <si>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</si>
  <si>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</si>
  <si>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</si>
  <si>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</si>
  <si>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</si>
  <si>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</si>
  <si>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</si>
  <si>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</si>
  <si>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</si>
  <si>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</si>
  <si>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</si>
  <si>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</si>
  <si>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</si>
  <si>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</si>
  <si>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</si>
  <si>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</si>
  <si>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</si>
  <si>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</si>
  <si>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</si>
  <si>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</si>
  <si>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</si>
  <si>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</si>
  <si>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</si>
  <si>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</si>
  <si>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</si>
  <si>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</si>
  <si>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</si>
  <si>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</si>
  <si>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</si>
  <si>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</si>
  <si>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</si>
  <si>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</si>
  <si>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</si>
  <si>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</si>
  <si>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</si>
  <si>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</si>
  <si>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</si>
  <si>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</si>
  <si>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</si>
  <si>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</si>
  <si>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</si>
  <si>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</si>
  <si>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</si>
  <si>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</si>
  <si>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</si>
  <si>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</si>
  <si>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</si>
  <si>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</si>
  <si>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</si>
  <si>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</si>
  <si>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</si>
  <si>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</si>
  <si>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</si>
  <si>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</si>
  <si>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</si>
  <si>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</si>
  <si>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</si>
  <si>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</si>
  <si>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</si>
  <si>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</si>
  <si>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</si>
  <si>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</si>
  <si>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</si>
  <si>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</si>
  <si>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</si>
  <si>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</si>
  <si>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</si>
  <si>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</si>
  <si>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</si>
  <si>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</si>
  <si>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</si>
  <si>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</si>
  <si>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</si>
  <si>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</si>
  <si>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</si>
  <si>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</si>
  <si>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</si>
  <si>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</si>
  <si>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</si>
  <si>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</si>
  <si>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</si>
  <si>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</si>
  <si>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</si>
  <si>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</si>
  <si>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</si>
  <si>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</si>
  <si>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</si>
  <si>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</si>
  <si>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</si>
  <si>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</si>
  <si>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</si>
  <si>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</si>
  <si>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</si>
  <si>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</si>
  <si>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</si>
  <si>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</si>
  <si>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</si>
  <si>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</si>
  <si>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</si>
  <si>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</si>
  <si>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</si>
  <si>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</si>
  <si>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</si>
  <si>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</si>
  <si>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</si>
  <si>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</si>
  <si>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</si>
  <si>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</si>
  <si>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</si>
  <si>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</si>
  <si>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</si>
  <si>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</si>
  <si>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</si>
  <si>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</si>
  <si>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</si>
  <si>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</si>
  <si>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</si>
  <si>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</si>
  <si>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</si>
  <si>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</si>
  <si>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</si>
  <si>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</si>
  <si>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</si>
  <si>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</si>
  <si>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</si>
  <si>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</si>
  <si>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</si>
  <si>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</si>
  <si>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</si>
  <si>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</si>
  <si>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</si>
  <si>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</si>
  <si>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</si>
  <si>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</si>
  <si>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</si>
  <si>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</si>
  <si>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</si>
  <si>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</si>
  <si>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</si>
  <si>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</si>
  <si>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</si>
  <si>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</si>
  <si>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</si>
  <si>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</si>
  <si>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</si>
  <si>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</si>
  <si>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</si>
  <si>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</si>
  <si>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</si>
  <si>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</si>
  <si>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</si>
  <si>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</si>
  <si>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</si>
  <si>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</si>
  <si>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</si>
  <si>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</si>
  <si>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</si>
  <si>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</si>
  <si>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</si>
  <si>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</si>
  <si>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</si>
  <si>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</si>
  <si>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</si>
  <si>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</si>
  <si>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</si>
  <si>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</si>
  <si>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</si>
  <si>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</si>
  <si>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</si>
  <si>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</si>
  <si>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</si>
  <si>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</si>
  <si>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</si>
  <si>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</si>
  <si>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</si>
  <si>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</si>
  <si>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</si>
  <si>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</si>
  <si>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</si>
  <si>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</si>
  <si>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</si>
  <si>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</si>
  <si>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</si>
  <si>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</si>
  <si>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</si>
  <si>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</si>
  <si>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</si>
  <si>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</si>
  <si>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</si>
  <si>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</si>
  <si>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</si>
  <si>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</si>
  <si>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</si>
  <si>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</si>
  <si>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</si>
  <si>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</si>
  <si>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</si>
  <si>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</si>
  <si>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</si>
  <si>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</si>
  <si>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</si>
  <si>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</si>
  <si>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</si>
  <si>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</si>
  <si>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</si>
  <si>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</si>
  <si>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</si>
  <si>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</si>
  <si>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</si>
  <si>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</si>
  <si>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</si>
  <si>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</si>
  <si>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</si>
  <si>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</si>
  <si>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</si>
  <si>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</si>
  <si>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</si>
  <si>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</si>
  <si>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</si>
  <si>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</si>
  <si>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</si>
  <si>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</si>
  <si>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</si>
  <si>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</si>
  <si>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</si>
  <si>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</si>
  <si>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</si>
  <si>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</si>
  <si>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</si>
  <si>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</si>
  <si>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</si>
  <si>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</si>
  <si>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</si>
  <si>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</si>
  <si>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</si>
  <si>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</si>
  <si>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</si>
  <si>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</si>
  <si>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</si>
  <si>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</si>
  <si>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</si>
  <si>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</si>
  <si>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</si>
  <si>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</si>
  <si>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</si>
  <si>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</si>
  <si>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</si>
  <si>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</si>
  <si>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</si>
  <si>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</si>
  <si>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</si>
  <si>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</si>
  <si>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</si>
  <si>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</si>
  <si>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</si>
  <si>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</si>
  <si>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</si>
  <si>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</si>
  <si>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</si>
  <si>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</si>
  <si>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</si>
  <si>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</si>
  <si>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</si>
  <si>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</si>
  <si>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</si>
  <si>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</si>
  <si>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</si>
  <si>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</si>
  <si>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</si>
  <si>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</si>
  <si>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</si>
  <si>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</si>
  <si>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</si>
  <si>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</si>
  <si>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</si>
  <si>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</si>
  <si>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</si>
  <si>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</si>
  <si>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</si>
  <si>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</si>
  <si>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</si>
  <si>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</si>
  <si>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</si>
  <si>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</si>
  <si>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</si>
  <si>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</si>
  <si>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</si>
  <si>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</si>
  <si>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</si>
  <si>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</si>
  <si>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</si>
  <si>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</si>
  <si>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</si>
  <si>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</si>
  <si>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</si>
  <si>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</si>
  <si>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</si>
  <si>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</si>
  <si>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</si>
  <si>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</si>
  <si>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</si>
  <si>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</si>
  <si>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</si>
  <si>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</si>
  <si>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</si>
  <si>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</si>
  <si>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</si>
  <si>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</si>
  <si>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</si>
  <si>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</si>
  <si>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</si>
  <si>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</si>
  <si>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</si>
  <si>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</si>
  <si>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</si>
  <si>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</si>
  <si>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</si>
  <si>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</si>
  <si>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</si>
  <si>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</si>
  <si>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</si>
  <si>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</si>
  <si>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</si>
  <si>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</si>
  <si>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</si>
  <si>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</si>
  <si>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</si>
  <si>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</si>
  <si>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</si>
  <si>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</si>
  <si>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</si>
  <si>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</si>
  <si>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</si>
  <si>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</si>
  <si>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</si>
  <si>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</si>
  <si>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</si>
  <si>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</si>
  <si>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</si>
  <si>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</si>
  <si>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</si>
  <si>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</si>
  <si>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</si>
  <si>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</si>
  <si>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</si>
  <si>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</si>
  <si>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</si>
  <si>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</si>
  <si>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</si>
  <si>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</si>
  <si>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</si>
  <si>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</si>
  <si>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</si>
  <si>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</si>
  <si>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</si>
  <si>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</si>
  <si>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</si>
  <si>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</si>
  <si>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</si>
  <si>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</si>
  <si>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</si>
  <si>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</si>
  <si>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</si>
  <si>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</si>
  <si>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</si>
  <si>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</si>
  <si>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</si>
  <si>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</si>
  <si>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</si>
  <si>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</si>
  <si>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</si>
  <si>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</si>
  <si>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</si>
  <si>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</si>
  <si>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</si>
  <si>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</si>
  <si>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</si>
  <si>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</si>
  <si>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</si>
  <si>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</si>
  <si>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</si>
  <si>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</si>
  <si>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</si>
  <si>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</si>
  <si>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</si>
  <si>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</si>
  <si>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</si>
  <si>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</si>
  <si>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</si>
  <si>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</si>
  <si>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</si>
  <si>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</si>
  <si>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</si>
  <si>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</si>
  <si>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</si>
  <si>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</si>
  <si>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</si>
  <si>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</si>
  <si>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</si>
  <si>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</si>
  <si>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</si>
  <si>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</si>
  <si>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</si>
  <si>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</si>
  <si>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</si>
  <si>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</si>
  <si>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</si>
  <si>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</si>
  <si>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</si>
  <si>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</si>
  <si>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</si>
  <si>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</si>
  <si>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</si>
  <si>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</si>
  <si>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</si>
  <si>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</si>
  <si>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</si>
  <si>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</si>
  <si>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</si>
  <si>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</si>
  <si>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</si>
  <si>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</si>
  <si>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</si>
  <si>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</si>
  <si>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</si>
  <si>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</si>
  <si>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</si>
  <si>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</si>
  <si>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</si>
  <si>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</si>
  <si>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</si>
  <si>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</si>
  <si>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</si>
  <si>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</si>
  <si>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</si>
  <si>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</si>
  <si>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</si>
  <si>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</si>
  <si>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</si>
  <si>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</si>
  <si>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</si>
  <si>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</si>
  <si>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</si>
  <si>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</si>
  <si>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</si>
  <si>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</si>
  <si>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</si>
  <si>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</si>
  <si>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</si>
  <si>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</si>
  <si>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</si>
  <si>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</si>
  <si>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</si>
  <si>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</si>
  <si>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</si>
  <si>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</si>
  <si>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</si>
  <si>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</si>
  <si>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</si>
  <si>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</si>
  <si>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</si>
  <si>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</si>
  <si>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</si>
  <si>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</si>
  <si>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</si>
  <si>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</si>
  <si>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</si>
  <si>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</si>
  <si>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</si>
  <si>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</si>
  <si>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</si>
  <si>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</si>
  <si>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</si>
  <si>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</si>
  <si>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</si>
  <si>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</si>
  <si>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</si>
  <si>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</si>
  <si>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</si>
  <si>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</si>
  <si>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</si>
  <si>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</si>
  <si>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</si>
  <si>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</si>
  <si>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</si>
  <si>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</si>
  <si>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</si>
  <si>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</si>
  <si>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</si>
  <si>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</si>
  <si>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</si>
  <si>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</si>
  <si>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</si>
  <si>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</si>
  <si>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</si>
  <si>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</si>
  <si>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</si>
  <si>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</si>
  <si>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</si>
  <si>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</si>
  <si>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</si>
  <si>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</si>
  <si>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</si>
  <si>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</si>
  <si>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</si>
  <si>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</si>
  <si>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</si>
  <si>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</si>
  <si>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</si>
  <si>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</si>
  <si>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</si>
  <si>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</si>
  <si>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</si>
  <si>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</si>
  <si>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</si>
  <si>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</si>
  <si>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</si>
  <si>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</si>
  <si>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</si>
  <si>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</si>
  <si>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</si>
  <si>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</si>
  <si>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</si>
  <si>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</si>
  <si>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</si>
  <si>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</si>
  <si>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</si>
  <si>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</si>
  <si>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</si>
  <si>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</si>
  <si>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</si>
  <si>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</si>
  <si>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</si>
  <si>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</si>
  <si>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</si>
  <si>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</si>
  <si>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</si>
  <si>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</si>
  <si>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</si>
  <si>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</si>
  <si>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</si>
  <si>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</si>
  <si>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</si>
  <si>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</si>
  <si>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</si>
  <si>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</si>
  <si>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</si>
  <si>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</si>
  <si>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</si>
  <si>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</si>
  <si>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</si>
  <si>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</si>
  <si>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</si>
  <si>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</si>
  <si>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</si>
  <si>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</si>
  <si>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</si>
  <si>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</si>
  <si>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</si>
  <si>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</si>
  <si>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</si>
  <si>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</si>
  <si>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</si>
  <si>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</si>
  <si>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</si>
  <si>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</si>
  <si>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</si>
  <si>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</si>
  <si>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</si>
  <si>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</si>
  <si>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</si>
  <si>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</si>
  <si>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</si>
  <si>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</si>
  <si>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</si>
  <si>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</si>
  <si>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</si>
  <si>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</si>
  <si>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</si>
  <si>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</si>
  <si>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</si>
  <si>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</si>
  <si>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</si>
  <si>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</si>
  <si>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</si>
  <si>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</si>
  <si>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</si>
  <si>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</si>
  <si>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</si>
  <si>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</si>
  <si>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</si>
  <si>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</si>
  <si>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</si>
  <si>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</si>
  <si>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</si>
  <si>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</si>
  <si>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</si>
  <si>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</si>
  <si>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</si>
  <si>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</si>
  <si>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</si>
  <si>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</si>
  <si>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</si>
  <si>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</si>
  <si>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</si>
  <si>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</si>
  <si>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</si>
  <si>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</si>
  <si>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</si>
  <si>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</si>
  <si>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</si>
  <si>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</si>
  <si>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</si>
  <si>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</si>
  <si>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</si>
  <si>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</si>
  <si>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</si>
  <si>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</si>
  <si>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</si>
  <si>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</si>
  <si>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</si>
  <si>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</si>
  <si>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</si>
  <si>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</si>
  <si>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</si>
  <si>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</si>
  <si>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</si>
  <si>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</si>
  <si>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</si>
  <si>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</si>
  <si>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</si>
  <si>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</si>
  <si>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</si>
  <si>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</si>
  <si>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</si>
  <si>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</si>
  <si>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</si>
  <si>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</si>
  <si>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</si>
  <si>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</si>
  <si>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</si>
  <si>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</si>
  <si>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</si>
  <si>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</si>
  <si>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</si>
  <si>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</si>
  <si>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</si>
  <si>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</si>
  <si>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</si>
  <si>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</si>
  <si>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</si>
  <si>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</si>
  <si>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</si>
  <si>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</si>
  <si>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</si>
  <si>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</si>
  <si>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</si>
  <si>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</si>
  <si>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</si>
  <si>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</si>
  <si>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</si>
  <si>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</si>
  <si>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</si>
  <si>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</si>
  <si>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</si>
  <si>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</si>
  <si>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</si>
  <si>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</si>
  <si>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</si>
  <si>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</si>
  <si>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</si>
  <si>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</si>
  <si>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</si>
  <si>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</si>
  <si>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</si>
  <si>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</si>
  <si>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</si>
  <si>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</si>
  <si>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</si>
  <si>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</si>
  <si>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</si>
  <si>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</si>
  <si>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</si>
  <si>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</si>
  <si>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</si>
  <si>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</si>
  <si>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</si>
  <si>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</si>
  <si>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</si>
  <si>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</si>
  <si>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</si>
  <si>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</si>
  <si>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</si>
  <si>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</si>
  <si>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</si>
  <si>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</si>
  <si>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</si>
  <si>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</si>
  <si>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</si>
  <si>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</si>
  <si>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</si>
  <si>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</si>
  <si>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</si>
  <si>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</si>
  <si>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</si>
  <si>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</si>
  <si>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</si>
  <si>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</si>
  <si>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</si>
  <si>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</si>
  <si>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</si>
  <si>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</si>
  <si>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</si>
  <si>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</si>
  <si>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</si>
  <si>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</si>
  <si>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</si>
  <si>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</si>
  <si>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</si>
  <si>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</si>
  <si>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</si>
  <si>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</si>
  <si>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</si>
  <si>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</si>
  <si>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</si>
  <si>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</si>
  <si>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</si>
  <si>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</si>
  <si>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</si>
  <si>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</si>
  <si>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</si>
  <si>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</si>
  <si>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</si>
  <si>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</si>
  <si>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</si>
  <si>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</si>
  <si>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</si>
  <si>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</si>
  <si>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</si>
  <si>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</si>
  <si>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</si>
  <si>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</si>
  <si>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</si>
  <si>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</si>
  <si>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</si>
  <si>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</si>
  <si>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</si>
  <si>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</si>
  <si>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</si>
  <si>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</si>
  <si>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</si>
  <si>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</si>
  <si>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</si>
  <si>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</si>
  <si>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</si>
  <si>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</si>
  <si>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</si>
  <si>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</si>
  <si>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</si>
  <si>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</si>
  <si>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</si>
  <si>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</si>
  <si>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</si>
  <si>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</si>
  <si>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</si>
  <si>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</si>
  <si>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</si>
  <si>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</si>
  <si>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</si>
  <si>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</si>
  <si>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</si>
  <si>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</si>
  <si>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</si>
  <si>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</si>
  <si>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</si>
  <si>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</si>
  <si>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</si>
  <si>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</si>
  <si>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</si>
  <si>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</si>
  <si>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</si>
  <si>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</si>
  <si>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</si>
  <si>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</si>
  <si>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</si>
  <si>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</si>
  <si>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</si>
  <si>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</si>
  <si>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</si>
  <si>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</si>
  <si>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</si>
  <si>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</si>
  <si>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</si>
  <si>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</si>
  <si>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</si>
  <si>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</si>
  <si>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</si>
  <si>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</si>
  <si>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</si>
  <si>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</si>
  <si>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</si>
  <si>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</si>
  <si>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</si>
  <si>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</si>
  <si>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</si>
  <si>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</si>
  <si>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</si>
  <si>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</si>
  <si>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</si>
  <si>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</si>
  <si>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</si>
  <si>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</si>
  <si>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</si>
  <si>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</si>
  <si>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</si>
  <si>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</si>
  <si>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</si>
  <si>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</si>
  <si>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</si>
  <si>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</si>
  <si>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</si>
  <si>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</si>
  <si>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</si>
  <si>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</si>
  <si>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</si>
  <si>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</si>
  <si>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</si>
  <si>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</si>
  <si>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</si>
  <si>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</si>
  <si>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</si>
  <si>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</si>
  <si>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</si>
  <si>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</si>
  <si>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</si>
  <si>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</si>
  <si>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</si>
  <si>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</si>
  <si>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</si>
  <si>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</si>
  <si>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</si>
  <si>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</si>
  <si>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</si>
  <si>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</si>
  <si>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</si>
  <si>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</si>
  <si>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</si>
  <si>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</si>
  <si>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</si>
  <si>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</si>
  <si>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</si>
  <si>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</si>
  <si>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</si>
  <si>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</si>
  <si>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</si>
  <si>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</si>
  <si>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</si>
  <si>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</si>
  <si>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</si>
  <si>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</si>
  <si>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</si>
  <si>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</si>
  <si>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</si>
  <si>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</si>
  <si>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</si>
  <si>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</si>
  <si>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</si>
  <si>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</si>
  <si>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</si>
  <si>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</si>
  <si>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</si>
  <si>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</si>
  <si>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</si>
  <si>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</si>
  <si>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</si>
  <si>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</si>
  <si>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</si>
  <si>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</si>
  <si>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</si>
  <si>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</si>
  <si>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</si>
  <si>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</si>
  <si>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</si>
  <si>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</si>
  <si>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</si>
  <si>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</si>
  <si>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</si>
  <si>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</si>
  <si>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</si>
  <si>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</si>
  <si>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</si>
  <si>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</si>
  <si>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</si>
  <si>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</si>
  <si>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</si>
  <si>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</si>
  <si>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</si>
  <si>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</si>
  <si>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</si>
  <si>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</si>
  <si>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</si>
  <si>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</si>
  <si>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</si>
  <si>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</si>
  <si>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</si>
  <si>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</si>
  <si>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</si>
  <si>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</si>
  <si>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</si>
  <si>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</si>
  <si>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</si>
  <si>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</si>
  <si>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</si>
  <si>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</si>
  <si>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</si>
  <si>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</si>
  <si>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</si>
  <si>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</si>
  <si>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</si>
  <si>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</si>
  <si>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</si>
  <si>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</si>
  <si>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</si>
  <si>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</si>
  <si>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</si>
  <si>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</si>
  <si>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</si>
  <si>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</si>
  <si>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</si>
  <si>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</si>
  <si>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</si>
  <si>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</si>
  <si>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</si>
  <si>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</si>
  <si>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</si>
  <si>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</si>
  <si>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</si>
  <si>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</si>
  <si>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</si>
  <si>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</si>
  <si>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</si>
  <si>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</si>
  <si>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</si>
  <si>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</si>
  <si>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</si>
  <si>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</si>
  <si>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</si>
  <si>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</si>
  <si>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</si>
  <si>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</si>
  <si>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</si>
  <si>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</si>
  <si>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</si>
  <si>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</si>
  <si>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</si>
  <si>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</si>
  <si>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</si>
  <si>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</si>
  <si>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</si>
  <si>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</si>
  <si>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</si>
  <si>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</si>
  <si>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</si>
  <si>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</si>
  <si>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</si>
  <si>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</si>
  <si>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</si>
  <si>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</si>
  <si>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</si>
  <si>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</si>
  <si>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</si>
  <si>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</si>
  <si>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</si>
  <si>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</si>
  <si>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</si>
  <si>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</si>
  <si>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</si>
  <si>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</si>
  <si>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</si>
  <si>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</si>
  <si>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</si>
  <si>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</si>
  <si>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</si>
  <si>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</si>
  <si>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</si>
  <si>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</si>
  <si>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</si>
  <si>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</si>
  <si>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</si>
  <si>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</si>
  <si>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</si>
  <si>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</si>
  <si>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</si>
  <si>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</si>
  <si>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</si>
  <si>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</si>
  <si>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</si>
  <si>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</si>
  <si>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</si>
  <si>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</si>
  <si>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</si>
  <si>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</si>
  <si>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</si>
  <si>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</si>
  <si>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</si>
  <si>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</si>
  <si>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</si>
  <si>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</si>
  <si>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</si>
  <si>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</si>
  <si>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</si>
  <si>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</si>
  <si>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</si>
  <si>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</si>
  <si>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</si>
  <si>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</si>
  <si>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</si>
  <si>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</si>
  <si>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</si>
  <si>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</si>
  <si>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</si>
  <si>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</si>
  <si>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</si>
  <si>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</si>
  <si>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</si>
  <si>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</si>
  <si>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</si>
  <si>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</si>
  <si>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</si>
  <si>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</si>
  <si>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</si>
  <si>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</si>
  <si>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</si>
  <si>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</si>
  <si>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</si>
  <si>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</si>
  <si>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</si>
  <si>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</si>
  <si>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</si>
  <si>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</si>
  <si>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</si>
  <si>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</si>
  <si>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</si>
  <si>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</si>
  <si>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</si>
  <si>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</si>
  <si>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</si>
  <si>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</si>
  <si>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</si>
  <si>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</si>
  <si>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</si>
  <si>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</si>
  <si>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</si>
  <si>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</si>
  <si>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</si>
  <si>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</si>
  <si>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</si>
  <si>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</si>
  <si>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</si>
  <si>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</si>
  <si>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</si>
  <si>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</si>
  <si>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</si>
  <si>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</si>
  <si>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</si>
  <si>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</si>
  <si>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</si>
  <si>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</si>
  <si>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</si>
  <si>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</si>
  <si>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</si>
  <si>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</si>
  <si>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</si>
  <si>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</si>
  <si>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</si>
  <si>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</si>
  <si>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</si>
  <si>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</si>
  <si>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</si>
  <si>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</si>
  <si>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</si>
  <si>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</si>
  <si>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</si>
  <si>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</si>
  <si>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</si>
  <si>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</si>
  <si>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</si>
  <si>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</si>
  <si>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</si>
  <si>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</si>
  <si>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</si>
  <si>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</si>
  <si>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</si>
  <si>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</si>
  <si>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</si>
  <si>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</si>
  <si>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</si>
  <si>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</si>
  <si>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</si>
  <si>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</si>
  <si>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</si>
  <si>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</si>
  <si>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</si>
  <si>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</si>
  <si>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</si>
  <si>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</si>
  <si>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</si>
  <si>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</si>
  <si>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</si>
  <si>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</si>
  <si>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</si>
  <si>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</si>
  <si>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</si>
  <si>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</si>
  <si>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</si>
  <si>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</si>
  <si>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</si>
  <si>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</si>
  <si>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</si>
  <si>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</si>
  <si>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</si>
  <si>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</si>
  <si>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</si>
  <si>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</si>
  <si>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</si>
  <si>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</si>
  <si>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</si>
  <si>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</si>
  <si>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</si>
  <si>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</si>
  <si>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</si>
  <si>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</si>
  <si>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</si>
  <si>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</si>
  <si>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</si>
  <si>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</si>
  <si>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</si>
  <si>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</si>
  <si>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</si>
  <si>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</si>
  <si>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</si>
  <si>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</si>
  <si>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</si>
  <si>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</si>
  <si>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</si>
  <si>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</si>
  <si>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</si>
  <si>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</si>
  <si>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</si>
  <si>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</si>
  <si>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</si>
  <si>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</si>
  <si>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</si>
  <si>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</si>
  <si>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</si>
  <si>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</si>
  <si>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</si>
  <si>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</si>
  <si>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</si>
  <si>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</si>
  <si>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</si>
  <si>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</si>
  <si>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</si>
  <si>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</si>
  <si>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</si>
  <si>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</si>
  <si>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</si>
  <si>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</si>
  <si>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</si>
  <si>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</si>
  <si>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</si>
  <si>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</si>
  <si>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</si>
  <si>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</si>
  <si>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</si>
  <si>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</si>
  <si>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</si>
  <si>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</si>
  <si>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</si>
  <si>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</si>
  <si>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</si>
  <si>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</si>
  <si>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</si>
  <si>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</si>
  <si>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</si>
  <si>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</si>
  <si>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</si>
  <si>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</si>
  <si>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</si>
  <si>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</si>
  <si>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</si>
  <si>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</si>
  <si>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</si>
  <si>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</si>
  <si>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</si>
  <si>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</si>
  <si>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</si>
  <si>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</si>
  <si>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</si>
  <si>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</si>
  <si>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</si>
  <si>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</si>
  <si>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</si>
  <si>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</si>
  <si>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</si>
  <si>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</si>
  <si>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</si>
  <si>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</si>
  <si>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</si>
  <si>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</si>
  <si>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</si>
  <si>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</si>
  <si>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</si>
  <si>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</si>
  <si>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</si>
  <si>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</si>
  <si>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</si>
  <si>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</si>
  <si>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</si>
  <si>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</si>
  <si>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</si>
  <si>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</si>
  <si>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</si>
  <si>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</si>
  <si>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</si>
  <si>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</si>
  <si>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</si>
  <si>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</si>
  <si>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</si>
  <si>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</si>
  <si>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</si>
  <si>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</si>
  <si>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</si>
  <si>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</si>
  <si>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</si>
  <si>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</si>
  <si>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</si>
  <si>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</si>
  <si>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</si>
  <si>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</si>
  <si>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</si>
  <si>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</si>
  <si>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</si>
  <si>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</si>
  <si>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</si>
  <si>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</si>
  <si>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</si>
  <si>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</si>
  <si>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</si>
  <si>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</si>
  <si>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</si>
  <si>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</si>
  <si>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</si>
  <si>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</si>
  <si>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</si>
  <si>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</si>
  <si>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</si>
  <si>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</si>
  <si>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</si>
  <si>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</si>
  <si>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</si>
  <si>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</si>
  <si>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</si>
  <si>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</si>
  <si>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</si>
  <si>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</si>
  <si>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</si>
  <si>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</si>
  <si>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</si>
  <si>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</si>
  <si>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</si>
  <si>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</si>
  <si>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</si>
  <si>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</si>
  <si>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</si>
  <si>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</si>
  <si>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</si>
  <si>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</si>
  <si>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</si>
  <si>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</si>
  <si>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</si>
  <si>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</si>
  <si>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</si>
  <si>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</si>
  <si>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</si>
  <si>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</si>
  <si>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</si>
  <si>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</si>
  <si>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</si>
  <si>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</si>
  <si>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</si>
  <si>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</si>
  <si>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</si>
  <si>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</si>
  <si>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</si>
  <si>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</si>
  <si>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</si>
  <si>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</si>
  <si>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</si>
  <si>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</si>
  <si>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</si>
  <si>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</si>
  <si>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</si>
  <si>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</si>
  <si>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</si>
  <si>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</si>
  <si>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</si>
  <si>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</si>
  <si>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</si>
  <si>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</si>
  <si>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</si>
  <si>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</si>
  <si>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</si>
  <si>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</si>
  <si>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</si>
  <si>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</si>
  <si>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</si>
  <si>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</si>
  <si>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</si>
  <si>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</si>
  <si>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</si>
  <si>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</si>
  <si>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</si>
  <si>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</si>
  <si>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</si>
  <si>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</si>
  <si>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</si>
  <si>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</si>
  <si>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</si>
  <si>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</si>
  <si>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</si>
  <si>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</si>
  <si>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</si>
  <si>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</si>
  <si>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</si>
  <si>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</si>
  <si>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</si>
  <si>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</si>
  <si>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</si>
  <si>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</si>
  <si>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</si>
  <si>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</si>
  <si>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</si>
  <si>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</si>
  <si>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</si>
  <si>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</si>
  <si>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</si>
  <si>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</si>
  <si>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</si>
  <si>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</si>
  <si>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</si>
  <si>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</si>
  <si>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</si>
  <si>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</si>
  <si>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</si>
  <si>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</si>
  <si>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</si>
  <si>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</si>
  <si>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</si>
  <si>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</si>
  <si>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</si>
  <si>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</si>
  <si>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</si>
  <si>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</si>
  <si>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</si>
  <si>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</si>
  <si>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</si>
  <si>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</si>
  <si>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</si>
  <si>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</si>
  <si>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</si>
  <si>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</si>
  <si>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</si>
  <si>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</si>
  <si>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</si>
  <si>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</si>
  <si>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</si>
  <si>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</si>
  <si>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</si>
  <si>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</si>
  <si>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</si>
  <si>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</si>
  <si>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</si>
  <si>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</si>
  <si>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</si>
  <si>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</si>
  <si>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</si>
  <si>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</si>
  <si>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</si>
  <si>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</si>
  <si>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</si>
  <si>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</si>
  <si>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</si>
  <si>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</si>
  <si>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</si>
  <si>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</si>
  <si>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</si>
  <si>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</si>
  <si>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</si>
  <si>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</si>
  <si>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</si>
  <si>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</si>
  <si>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</si>
  <si>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</si>
  <si>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</si>
  <si>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</si>
  <si>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</si>
  <si>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</si>
  <si>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</si>
  <si>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</si>
  <si>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</si>
  <si>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</si>
  <si>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</si>
  <si>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</si>
  <si>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</si>
  <si>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</si>
  <si>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</si>
  <si>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</si>
  <si>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</si>
  <si>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</si>
  <si>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</si>
  <si>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</si>
  <si>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</si>
  <si>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</si>
  <si>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</si>
  <si>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</si>
  <si>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</si>
  <si>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</si>
  <si>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</si>
  <si>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</si>
  <si>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</si>
  <si>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</si>
  <si>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</si>
  <si>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</si>
  <si>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</si>
  <si>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</si>
  <si>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</si>
  <si>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</si>
  <si>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</si>
  <si>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</si>
  <si>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</si>
  <si>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</si>
  <si>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</si>
  <si>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</si>
  <si>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</si>
  <si>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</si>
  <si>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</si>
  <si>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</si>
  <si>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</si>
  <si>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</si>
  <si>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</si>
  <si>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</si>
  <si>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</si>
  <si>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</si>
  <si>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</si>
  <si>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</si>
  <si>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</si>
  <si>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</si>
  <si>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</si>
  <si>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</si>
  <si>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</si>
  <si>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</si>
  <si>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</si>
  <si>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</si>
  <si>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</si>
  <si>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</si>
  <si>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</si>
  <si>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</si>
  <si>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</si>
  <si>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</si>
  <si>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</si>
  <si>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</si>
  <si>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</si>
  <si>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</si>
  <si>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</si>
  <si>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</si>
  <si>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</si>
  <si>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</si>
  <si>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</si>
  <si>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</si>
  <si>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</si>
  <si>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</si>
  <si>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</si>
  <si>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</si>
  <si>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</si>
  <si>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</si>
  <si>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</si>
  <si>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</si>
  <si>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</si>
  <si>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</si>
  <si>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</si>
  <si>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</si>
  <si>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</si>
  <si>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</si>
  <si>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</si>
  <si>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</si>
  <si>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</si>
  <si>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</si>
  <si>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</si>
  <si>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</si>
  <si>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</si>
  <si>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</si>
  <si>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</si>
  <si>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</si>
  <si>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</si>
  <si>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</si>
  <si>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</si>
  <si>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</si>
  <si>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</si>
  <si>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</si>
  <si>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</si>
  <si>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</si>
  <si>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</si>
  <si>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</si>
  <si>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</si>
  <si>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</si>
  <si>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</si>
  <si>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</si>
  <si>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</si>
  <si>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</si>
  <si>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</si>
  <si>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</si>
  <si>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</si>
  <si>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</si>
  <si>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</si>
  <si>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</si>
  <si>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</si>
  <si>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</si>
  <si>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</si>
  <si>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</si>
  <si>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</si>
  <si>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</si>
  <si>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</si>
  <si>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</si>
  <si>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</si>
  <si>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</si>
  <si>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</si>
  <si>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</si>
  <si>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</si>
  <si>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</si>
  <si>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</si>
  <si>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</si>
  <si>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</si>
  <si>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</si>
  <si>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</si>
  <si>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</si>
  <si>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</si>
  <si>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</si>
  <si>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</si>
  <si>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</si>
  <si>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</si>
  <si>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</si>
  <si>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</si>
  <si>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</si>
  <si>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</si>
  <si>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</si>
  <si>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</si>
  <si>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</si>
  <si>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</si>
  <si>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</si>
  <si>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</si>
  <si>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</si>
  <si>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</si>
  <si>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</si>
  <si>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</si>
  <si>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</si>
  <si>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</si>
  <si>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</si>
  <si>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</si>
  <si>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</si>
  <si>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</si>
  <si>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</si>
  <si>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</si>
  <si>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</si>
  <si>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</si>
  <si>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</si>
  <si>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</si>
  <si>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</si>
  <si>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</si>
  <si>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</si>
  <si>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</si>
  <si>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</si>
  <si>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</si>
  <si>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</si>
  <si>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</si>
  <si>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</si>
  <si>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</si>
  <si>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</si>
  <si>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</si>
  <si>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</si>
  <si>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</si>
  <si>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</si>
  <si>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</si>
  <si>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</si>
  <si>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</si>
  <si>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</si>
  <si>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</si>
  <si>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</si>
  <si>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</si>
  <si>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</si>
  <si>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</si>
  <si>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</si>
  <si>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</si>
  <si>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</si>
  <si>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</si>
  <si>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</si>
  <si>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</si>
  <si>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</si>
  <si>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</si>
  <si>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</si>
  <si>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</si>
  <si>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</si>
  <si>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</si>
  <si>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</si>
  <si>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</si>
  <si>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</si>
  <si>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</si>
  <si>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</si>
  <si>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</si>
  <si>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</si>
  <si>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</si>
  <si>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</si>
  <si>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</si>
  <si>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</si>
  <si>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</si>
  <si>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</si>
  <si>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</si>
  <si>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</si>
  <si>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</si>
  <si>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</si>
  <si>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</si>
  <si>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</si>
  <si>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</si>
  <si>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</si>
  <si>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</si>
  <si>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</si>
  <si>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</si>
  <si>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</si>
  <si>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</si>
  <si>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</si>
  <si>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</si>
  <si>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</si>
  <si>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</si>
  <si>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</si>
  <si>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</si>
  <si>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</si>
  <si>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</si>
  <si>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</si>
  <si>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</si>
  <si>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</si>
  <si>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</si>
  <si>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</si>
  <si>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</si>
  <si>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</si>
  <si>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</si>
  <si>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</si>
  <si>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</si>
  <si>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</si>
  <si>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</si>
  <si>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</si>
  <si>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</si>
  <si>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</si>
  <si>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</si>
  <si>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</si>
  <si>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</si>
  <si>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</si>
  <si>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</si>
  <si>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</si>
  <si>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</si>
  <si>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</si>
  <si>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</si>
  <si>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</si>
  <si>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</si>
  <si>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</si>
  <si>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</si>
  <si>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</si>
  <si>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</si>
  <si>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</si>
  <si>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</si>
  <si>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</si>
  <si>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</si>
  <si>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</si>
  <si>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</si>
  <si>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</si>
  <si>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</si>
  <si>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</si>
  <si>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</si>
  <si>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</si>
  <si>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</si>
  <si>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</si>
  <si>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</si>
  <si>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</si>
  <si>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</si>
  <si>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</si>
  <si>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</si>
  <si>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</si>
  <si>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</si>
  <si>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</si>
  <si>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</si>
  <si>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</si>
  <si>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</si>
  <si>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</si>
  <si>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</si>
  <si>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</si>
  <si>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</si>
  <si>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</si>
  <si>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</si>
  <si>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</si>
  <si>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</si>
  <si>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</si>
  <si>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</si>
  <si>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</si>
  <si>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</si>
  <si>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</si>
  <si>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</si>
  <si>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</si>
  <si>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</si>
  <si>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</si>
  <si>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</si>
  <si>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</si>
  <si>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</si>
  <si>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</si>
  <si>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</si>
  <si>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</si>
  <si>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</si>
  <si>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</si>
  <si>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</si>
  <si>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</si>
  <si>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</si>
  <si>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</si>
  <si>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</si>
  <si>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</si>
  <si>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</si>
  <si>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</si>
  <si>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</si>
  <si>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</si>
  <si>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</si>
  <si>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</si>
  <si>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</si>
  <si>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</si>
  <si>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</si>
  <si>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</si>
  <si>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</si>
  <si>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</si>
  <si>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</si>
  <si>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</si>
  <si>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</si>
  <si>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</si>
  <si>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</si>
  <si>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</si>
  <si>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</si>
  <si>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</si>
  <si>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</si>
  <si>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</si>
  <si>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</si>
  <si>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</si>
  <si>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</si>
  <si>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</si>
  <si>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</si>
  <si>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</si>
  <si>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</si>
  <si>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</si>
  <si>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</si>
  <si>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</si>
  <si>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</si>
  <si>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</si>
  <si>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</si>
  <si>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</si>
  <si>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</si>
  <si>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</si>
  <si>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</si>
  <si>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</si>
  <si>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</si>
  <si>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</si>
  <si>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</si>
  <si>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</si>
  <si>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</si>
  <si>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</si>
  <si>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</si>
  <si>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</si>
  <si>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</si>
  <si>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</si>
  <si>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</si>
  <si>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</si>
  <si>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</si>
  <si>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</si>
  <si>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</si>
  <si>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</si>
  <si>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</si>
  <si>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</si>
  <si>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</si>
  <si>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</si>
  <si>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</si>
  <si>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</si>
  <si>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</si>
  <si>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</si>
  <si>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</si>
  <si>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</si>
  <si>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</si>
  <si>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</si>
  <si>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</si>
  <si>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</si>
  <si>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</si>
  <si>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</si>
  <si>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</si>
  <si>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</si>
  <si>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</si>
  <si>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</si>
  <si>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</si>
  <si>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</si>
  <si>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</si>
  <si>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</si>
  <si>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</si>
  <si>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</si>
  <si>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</si>
  <si>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</si>
  <si>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</si>
  <si>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</si>
  <si>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</si>
  <si>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</si>
  <si>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</si>
  <si>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</si>
  <si>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</si>
  <si>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</si>
  <si>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</si>
  <si>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</si>
  <si>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</si>
  <si>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</si>
  <si>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</si>
  <si>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</si>
  <si>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</si>
  <si>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</si>
  <si>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</si>
  <si>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</si>
  <si>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</si>
  <si>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</si>
  <si>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</si>
  <si>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</si>
  <si>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</si>
  <si>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</si>
  <si>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</si>
  <si>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</si>
  <si>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</si>
  <si>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</si>
  <si>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</si>
  <si>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</si>
  <si>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</si>
  <si>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</si>
  <si>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</si>
  <si>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</si>
  <si>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</si>
  <si>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</si>
  <si>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</si>
  <si>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</si>
  <si>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</si>
  <si>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</si>
  <si>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</si>
  <si>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</si>
  <si>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</si>
  <si>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</si>
  <si>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</si>
  <si>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</si>
  <si>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</si>
  <si>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</si>
  <si>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</si>
  <si>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</si>
  <si>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</si>
  <si>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</si>
  <si>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</si>
  <si>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</si>
  <si>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</si>
  <si>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</si>
  <si>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</si>
  <si>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</si>
  <si>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</si>
  <si>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</si>
  <si>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</si>
  <si>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</si>
  <si>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</si>
  <si>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</si>
  <si>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</si>
  <si>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</si>
  <si>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</si>
  <si>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</si>
  <si>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</si>
  <si>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</si>
  <si>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</si>
  <si>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</si>
  <si>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</si>
  <si>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</si>
  <si>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</si>
  <si>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</si>
  <si>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</si>
  <si>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</si>
  <si>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</si>
  <si>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</si>
  <si>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</si>
  <si>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</si>
  <si>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</si>
  <si>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</si>
  <si>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</si>
  <si>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</si>
  <si>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</si>
  <si>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</si>
  <si>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</si>
  <si>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</si>
  <si>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</si>
  <si>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</si>
  <si>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</si>
  <si>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</si>
  <si>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</si>
  <si>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</si>
  <si>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</si>
  <si>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</si>
  <si>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</si>
  <si>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</si>
  <si>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</si>
  <si>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</si>
  <si>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</si>
  <si>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</si>
  <si>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</si>
  <si>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</si>
  <si>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</si>
  <si>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</si>
  <si>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</si>
  <si>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</si>
  <si>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</si>
  <si>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</si>
  <si>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</si>
  <si>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</si>
  <si>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</si>
  <si>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</si>
  <si>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</si>
  <si>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</si>
  <si>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</si>
  <si>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</si>
  <si>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</si>
  <si>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</si>
  <si>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</si>
  <si>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</si>
  <si>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</si>
  <si>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</si>
  <si>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</si>
  <si>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</si>
  <si>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</si>
  <si>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</si>
  <si>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</si>
  <si>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</si>
  <si>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</si>
  <si>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</si>
  <si>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</si>
  <si>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</si>
  <si>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</si>
  <si>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</si>
  <si>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</si>
  <si>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</si>
  <si>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</si>
  <si>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</si>
  <si>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</si>
  <si>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</si>
  <si>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</si>
  <si>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</si>
  <si>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</si>
  <si>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</si>
  <si>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</si>
  <si>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</si>
  <si>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</si>
  <si>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</si>
  <si>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</si>
  <si>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</si>
  <si>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</si>
  <si>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</si>
  <si>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</si>
  <si>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</si>
  <si>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</si>
  <si>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</si>
  <si>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</si>
  <si>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</si>
  <si>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</si>
  <si>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</si>
  <si>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</si>
  <si>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</si>
  <si>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</si>
  <si>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</si>
  <si>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</si>
  <si>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</si>
  <si>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</si>
  <si>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</si>
  <si>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</si>
  <si>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</si>
  <si>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</si>
  <si>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</si>
  <si>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</si>
  <si>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</si>
  <si>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</si>
  <si>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</si>
  <si>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</si>
  <si>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</si>
  <si>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</si>
  <si>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</si>
  <si>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</si>
  <si>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</si>
  <si>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</si>
  <si>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</si>
  <si>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</si>
  <si>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</si>
  <si>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</si>
  <si>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</si>
  <si>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</si>
  <si>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</si>
  <si>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</si>
  <si>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</si>
  <si>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</si>
  <si>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</si>
  <si>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</si>
  <si>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</si>
  <si>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</si>
  <si>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</si>
  <si>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</si>
  <si>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</si>
  <si>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</si>
  <si>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</si>
  <si>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</si>
  <si>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</si>
  <si>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</si>
  <si>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</si>
  <si>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</si>
  <si>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</si>
  <si>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</si>
  <si>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</si>
  <si>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</si>
  <si>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</si>
  <si>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</si>
  <si>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</si>
  <si>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</si>
  <si>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</si>
  <si>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</si>
  <si>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</si>
  <si>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</si>
  <si>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</si>
  <si>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</si>
  <si>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</si>
  <si>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</si>
  <si>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</si>
  <si>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</si>
  <si>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</si>
  <si>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</si>
  <si>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</si>
  <si>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</si>
  <si>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</si>
  <si>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</si>
  <si>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</si>
  <si>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</si>
  <si>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</si>
  <si>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</si>
  <si>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</si>
  <si>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</si>
  <si>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</si>
  <si>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</si>
  <si>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</si>
  <si>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</si>
  <si>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</si>
  <si>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</si>
  <si>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</si>
  <si>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</si>
  <si>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</si>
  <si>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</si>
  <si>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</si>
  <si>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</si>
  <si>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</si>
  <si>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</si>
  <si>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</si>
  <si>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</si>
  <si>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</si>
  <si>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</si>
  <si>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</si>
  <si>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</si>
  <si>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</si>
  <si>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</si>
  <si>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</si>
  <si>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</si>
  <si>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</si>
  <si>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</si>
  <si>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</si>
  <si>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</si>
  <si>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</si>
  <si>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</si>
  <si>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</si>
  <si>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</si>
  <si>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</si>
  <si>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</si>
  <si>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</si>
  <si>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</si>
  <si>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</si>
  <si>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</si>
  <si>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</si>
  <si>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</si>
  <si>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</si>
  <si>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</si>
  <si>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</si>
  <si>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</si>
  <si>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</si>
  <si>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</si>
  <si>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</si>
  <si>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</si>
  <si>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</si>
  <si>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</si>
  <si>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</si>
  <si>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</si>
  <si>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</si>
  <si>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</si>
  <si>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</si>
  <si>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</si>
  <si>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</si>
  <si>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</si>
  <si>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</si>
  <si>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</si>
  <si>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</si>
  <si>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</si>
  <si>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</si>
  <si>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</si>
  <si>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</si>
  <si>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</si>
  <si>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</si>
  <si>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</si>
  <si>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</si>
  <si>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</si>
  <si>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</si>
  <si>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</si>
  <si>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</si>
  <si>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</si>
  <si>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</si>
  <si>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</si>
  <si>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</si>
  <si>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</si>
  <si>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</si>
  <si>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</si>
  <si>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</si>
  <si>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</si>
  <si>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</si>
  <si>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</si>
  <si>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</si>
  <si>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</si>
  <si>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</si>
  <si>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</si>
  <si>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</si>
  <si>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</si>
  <si>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</si>
  <si>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</si>
  <si>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</si>
  <si>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</si>
  <si>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</si>
  <si>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</si>
  <si>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</si>
  <si>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</si>
  <si>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</si>
  <si>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</si>
  <si>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</si>
  <si>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</si>
  <si>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</si>
  <si>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</si>
  <si>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</si>
  <si>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</si>
  <si>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</si>
  <si>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</si>
  <si>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</si>
  <si>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</si>
  <si>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</si>
  <si>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</si>
  <si>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</si>
  <si>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</si>
  <si>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</si>
  <si>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</si>
  <si>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</si>
  <si>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</si>
  <si>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</si>
  <si>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</si>
  <si>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</si>
  <si>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</si>
  <si>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</si>
  <si>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</si>
  <si>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</si>
  <si>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</si>
  <si>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</si>
  <si>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</si>
  <si>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</si>
  <si>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</si>
  <si>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</si>
  <si>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</si>
  <si>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</si>
  <si>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</si>
  <si>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</si>
  <si>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</si>
  <si>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</si>
  <si>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</si>
  <si>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</si>
  <si>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</si>
  <si>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</si>
  <si>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</si>
  <si>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</si>
  <si>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</si>
  <si>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</si>
  <si>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</si>
  <si>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</si>
  <si>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</si>
  <si>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</si>
  <si>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</si>
  <si>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</si>
  <si>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</si>
  <si>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</si>
  <si>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</si>
  <si>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</si>
  <si>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</si>
  <si>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</si>
  <si>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</si>
  <si>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</si>
  <si>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</si>
  <si>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</si>
  <si>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</si>
  <si>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</si>
  <si>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</si>
  <si>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</si>
  <si>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</si>
  <si>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</si>
  <si>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</si>
  <si>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</si>
  <si>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</si>
  <si>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</si>
  <si>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</si>
  <si>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</si>
  <si>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</si>
  <si>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</si>
  <si>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</si>
  <si>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</si>
  <si>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</si>
  <si>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</si>
  <si>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</si>
  <si>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</si>
  <si>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</si>
  <si>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</si>
  <si>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</si>
  <si>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</si>
  <si>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</si>
  <si>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</si>
  <si>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</si>
  <si>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</si>
  <si>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</si>
  <si>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</si>
  <si>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</si>
  <si>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</si>
  <si>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</si>
  <si>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</si>
  <si>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</si>
  <si>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</si>
  <si>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</si>
  <si>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</si>
  <si>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</si>
  <si>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</si>
  <si>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</si>
  <si>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</si>
  <si>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</si>
  <si>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</si>
  <si>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</si>
  <si>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</si>
  <si>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</si>
  <si>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</si>
  <si>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</si>
  <si>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</si>
  <si>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</si>
  <si>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</si>
  <si>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</si>
  <si>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</si>
  <si>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</si>
  <si>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</si>
  <si>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</si>
  <si>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</si>
  <si>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</si>
  <si>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</si>
  <si>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</si>
  <si>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</si>
  <si>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</si>
  <si>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</si>
  <si>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</si>
  <si>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</si>
  <si>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</si>
  <si>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</si>
  <si>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</si>
  <si>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</si>
  <si>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</si>
  <si>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</si>
  <si>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</si>
  <si>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</si>
  <si>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</si>
  <si>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</si>
  <si>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</si>
  <si>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</si>
  <si>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</si>
  <si>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</si>
  <si>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</si>
  <si>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</si>
  <si>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</si>
  <si>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</si>
  <si>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</si>
  <si>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</si>
  <si>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</si>
  <si>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</si>
  <si>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</si>
  <si>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</si>
  <si>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</si>
  <si>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</si>
  <si>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</si>
  <si>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</si>
  <si>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</si>
  <si>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</si>
  <si>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</si>
  <si>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</si>
  <si>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</si>
  <si>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</si>
  <si>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</si>
  <si>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</si>
  <si>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</si>
  <si>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</si>
  <si>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</si>
  <si>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</si>
  <si>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</si>
  <si>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</si>
  <si>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</si>
  <si>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</si>
  <si>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</si>
  <si>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</si>
  <si>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</si>
  <si>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</si>
  <si>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</si>
  <si>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</si>
  <si>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</si>
  <si>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</si>
  <si>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</si>
  <si>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</si>
  <si>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</si>
  <si>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</si>
  <si>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</si>
  <si>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</si>
  <si>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</si>
  <si>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</si>
  <si>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</si>
  <si>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</si>
  <si>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</si>
  <si>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</si>
  <si>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</si>
  <si>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</si>
  <si>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</si>
  <si>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</si>
  <si>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</si>
  <si>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</si>
  <si>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</si>
  <si>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</si>
  <si>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</si>
  <si>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</si>
  <si>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</si>
  <si>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</si>
  <si>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</si>
  <si>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</si>
  <si>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</si>
  <si>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</si>
  <si>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</si>
  <si>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</si>
  <si>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</si>
  <si>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</si>
  <si>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</si>
  <si>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</si>
  <si>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</si>
  <si>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</si>
  <si>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</si>
  <si>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</si>
  <si>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</si>
  <si>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</si>
  <si>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</si>
  <si>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</si>
  <si>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</si>
  <si>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</si>
  <si>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</si>
  <si>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</si>
  <si>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</si>
  <si>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</si>
  <si>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</si>
  <si>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</si>
  <si>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</si>
  <si>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</si>
  <si>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</si>
  <si>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</si>
  <si>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</si>
  <si>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</si>
  <si>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</si>
  <si>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</si>
  <si>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</si>
  <si>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</si>
  <si>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</si>
  <si>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</si>
  <si>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</si>
  <si>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</si>
  <si>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</si>
  <si>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</si>
  <si>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</si>
  <si>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</si>
  <si>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</si>
  <si>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</si>
  <si>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</si>
  <si>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</si>
  <si>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</si>
  <si>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</si>
  <si>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</si>
  <si>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</si>
  <si>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</si>
  <si>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</si>
  <si>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</si>
  <si>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</si>
  <si>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</si>
  <si>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</si>
  <si>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</si>
  <si>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</si>
  <si>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</si>
  <si>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</si>
  <si>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</si>
  <si>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</si>
  <si>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</si>
  <si>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</si>
  <si>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</si>
  <si>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</si>
  <si>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</si>
  <si>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</si>
  <si>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</si>
  <si>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</si>
  <si>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</si>
  <si>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</si>
  <si>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</si>
  <si>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</si>
  <si>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</si>
  <si>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</si>
  <si>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</si>
  <si>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</si>
  <si>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</si>
  <si>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</si>
  <si>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</si>
  <si>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</si>
  <si>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</si>
  <si>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</si>
  <si>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</si>
  <si>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</si>
  <si>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</si>
  <si>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</si>
  <si>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</si>
  <si>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</si>
  <si>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</si>
  <si>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</si>
  <si>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</si>
  <si>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</si>
  <si>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</si>
  <si>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</si>
  <si>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</si>
  <si>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</si>
  <si>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</si>
  <si>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</si>
  <si>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</si>
  <si>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</si>
  <si>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</si>
  <si>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</si>
  <si>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</si>
  <si>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</si>
  <si>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</si>
  <si>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</si>
  <si>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</si>
  <si>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</si>
  <si>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</si>
  <si>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</si>
  <si>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</si>
  <si>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</si>
  <si>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</si>
  <si>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</si>
  <si>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</si>
  <si>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</si>
  <si>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</si>
  <si>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</si>
  <si>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</si>
  <si>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</si>
  <si>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</si>
  <si>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</si>
  <si>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</si>
  <si>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</si>
  <si>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</si>
  <si>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</si>
  <si>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</si>
  <si>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</si>
  <si>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</si>
  <si>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</si>
  <si>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</si>
  <si>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</si>
  <si>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</si>
  <si>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</si>
  <si>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</si>
  <si>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</si>
  <si>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</si>
  <si>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</si>
  <si>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</si>
  <si>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</si>
  <si>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</si>
  <si>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</si>
  <si>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</si>
  <si>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</si>
  <si>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</si>
  <si>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</si>
  <si>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</si>
  <si>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</si>
  <si>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</si>
  <si>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</si>
  <si>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</si>
  <si>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</si>
  <si>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</si>
  <si>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</si>
  <si>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</si>
  <si>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</si>
  <si>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</si>
  <si>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</si>
  <si>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</si>
  <si>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</si>
  <si>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</si>
  <si>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</si>
  <si>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</si>
  <si>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</si>
  <si>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</si>
  <si>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</si>
  <si>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</si>
  <si>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</si>
  <si>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</si>
  <si>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</si>
  <si>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</si>
  <si>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</si>
  <si>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</si>
  <si>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</si>
  <si>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</si>
  <si>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</si>
  <si>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</si>
  <si>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</si>
  <si>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</si>
  <si>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</si>
  <si>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</si>
  <si>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</si>
  <si>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</si>
  <si>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</si>
  <si>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</si>
  <si>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</si>
  <si>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</si>
  <si>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</si>
  <si>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</si>
  <si>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</si>
  <si>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</si>
  <si>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</si>
  <si>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</si>
  <si>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</si>
  <si>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</si>
  <si>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</si>
  <si>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</si>
  <si>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</si>
  <si>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</si>
  <si>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</si>
  <si>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</si>
  <si>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</si>
  <si>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</si>
  <si>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</si>
  <si>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</si>
  <si>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</si>
  <si>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</si>
  <si>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</si>
  <si>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</si>
  <si>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</si>
  <si>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</si>
  <si>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</si>
  <si>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</si>
  <si>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</si>
  <si>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</si>
  <si>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</si>
  <si>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</si>
  <si>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</si>
  <si>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</si>
  <si>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</si>
  <si>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</si>
  <si>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</si>
  <si>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</si>
  <si>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</si>
  <si>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</si>
  <si>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</si>
  <si>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</si>
  <si>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</si>
  <si>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</si>
  <si>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</si>
  <si>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</si>
  <si>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</si>
  <si>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</si>
  <si>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</si>
  <si>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</si>
  <si>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</si>
  <si>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</si>
  <si>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</si>
  <si>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</si>
  <si>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</si>
  <si>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</si>
  <si>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</si>
  <si>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</si>
  <si>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</si>
  <si>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</si>
  <si>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</si>
  <si>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</si>
  <si>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</si>
  <si>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</si>
  <si>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</si>
  <si>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</si>
  <si>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</si>
  <si>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</si>
  <si>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</si>
  <si>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</si>
  <si>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</si>
  <si>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</si>
  <si>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</si>
  <si>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</si>
  <si>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</si>
  <si>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</si>
  <si>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</si>
  <si>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</si>
  <si>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</si>
  <si>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</si>
  <si>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</si>
  <si>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</si>
  <si>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</si>
  <si>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</si>
  <si>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</si>
  <si>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</si>
  <si>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</si>
  <si>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</si>
  <si>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</si>
  <si>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</si>
  <si>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</si>
  <si>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</si>
  <si>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</si>
  <si>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</si>
  <si>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</si>
  <si>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</si>
  <si>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</si>
  <si>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</si>
  <si>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</si>
  <si>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</si>
  <si>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</si>
  <si>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</si>
  <si>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</si>
  <si>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</si>
  <si>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</si>
  <si>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</si>
  <si>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</si>
  <si>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</si>
  <si>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</si>
  <si>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</si>
  <si>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</si>
  <si>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</si>
  <si>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</si>
  <si>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</si>
  <si>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</si>
  <si>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</si>
  <si>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</si>
  <si>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</si>
  <si>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</si>
  <si>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</si>
  <si>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</si>
  <si>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</si>
  <si>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</si>
  <si>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</si>
  <si>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</si>
  <si>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</si>
  <si>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</si>
  <si>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</si>
  <si>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</si>
  <si>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</si>
  <si>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</si>
  <si>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</si>
  <si>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</si>
  <si>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</si>
  <si>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</si>
  <si>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</si>
  <si>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</si>
  <si>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</si>
  <si>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</si>
  <si>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</si>
  <si>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</si>
  <si>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</si>
  <si>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</si>
  <si>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</si>
  <si>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</si>
  <si>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</si>
  <si>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</si>
  <si>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</si>
  <si>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</si>
  <si>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</si>
  <si>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</si>
  <si>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</si>
  <si>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</si>
  <si>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</si>
  <si>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</si>
  <si>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</si>
  <si>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</si>
  <si>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</si>
  <si>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</si>
  <si>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</si>
  <si>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</si>
  <si>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</si>
  <si>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</si>
  <si>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</si>
  <si>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</si>
  <si>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</si>
  <si>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</si>
  <si>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</si>
  <si>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</si>
  <si>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</si>
  <si>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</si>
  <si>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</si>
  <si>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</si>
  <si>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</si>
  <si>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</si>
  <si>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</si>
  <si>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</si>
  <si>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</si>
  <si>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</si>
  <si>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</si>
  <si>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</si>
  <si>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</si>
  <si>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</si>
  <si>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</si>
  <si>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</si>
  <si>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</si>
  <si>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</si>
  <si>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</si>
  <si>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</si>
  <si>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</si>
  <si>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</si>
  <si>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</si>
  <si>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</si>
  <si>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</si>
  <si>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</si>
  <si>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</si>
  <si>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</si>
  <si>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</si>
  <si>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</si>
  <si>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</si>
  <si>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</si>
  <si>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</si>
  <si>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</si>
  <si>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</si>
  <si>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</si>
  <si>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</si>
  <si>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</si>
  <si>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</si>
  <si>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</si>
  <si>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</si>
  <si>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</si>
  <si>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</si>
  <si>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</si>
  <si>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</si>
  <si>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</si>
  <si>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</si>
  <si>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</si>
  <si>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</si>
  <si>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</si>
  <si>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</si>
  <si>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</si>
  <si>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</si>
  <si>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</si>
  <si>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</si>
  <si>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</si>
  <si>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</si>
  <si>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</si>
  <si>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</si>
  <si>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</si>
  <si>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</si>
  <si>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</si>
  <si>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</si>
  <si>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</si>
  <si>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</si>
  <si>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</si>
  <si>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</si>
  <si>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</si>
  <si>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</si>
  <si>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</si>
  <si>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</si>
  <si>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</si>
  <si>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</si>
  <si>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</si>
  <si>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</si>
  <si>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</si>
  <si>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</si>
  <si>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</si>
  <si>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</si>
  <si>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</si>
  <si>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</si>
  <si>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</si>
  <si>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</si>
  <si>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</si>
  <si>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</si>
  <si>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</si>
  <si>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</si>
  <si>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</si>
  <si>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</si>
  <si>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</si>
  <si>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</si>
  <si>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</si>
  <si>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</si>
  <si>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</si>
  <si>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</si>
  <si>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</si>
  <si>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</si>
  <si>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</si>
  <si>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</si>
  <si>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</si>
  <si>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</si>
  <si>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</si>
  <si>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</si>
  <si>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</si>
  <si>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</si>
  <si>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</si>
  <si>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</si>
  <si>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</si>
  <si>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</si>
  <si>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</si>
  <si>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</si>
  <si>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</si>
  <si>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</si>
  <si>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</si>
  <si>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</si>
  <si>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</si>
  <si>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</si>
  <si>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</si>
  <si>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</si>
  <si>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</si>
  <si>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</si>
  <si>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</si>
  <si>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</si>
  <si>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</si>
  <si>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</si>
  <si>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</si>
  <si>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</si>
  <si>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</si>
  <si>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</si>
  <si>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</si>
  <si>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</si>
  <si>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</si>
  <si>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</si>
  <si>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</si>
  <si>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</si>
  <si>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</si>
  <si>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</si>
  <si>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</si>
  <si>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</si>
  <si>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</si>
  <si>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</si>
  <si>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</si>
  <si>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</si>
  <si>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</si>
  <si>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</si>
  <si>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</si>
  <si>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</si>
  <si>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</si>
  <si>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</si>
  <si>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</si>
  <si>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</si>
  <si>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</si>
  <si>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</si>
  <si>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</si>
  <si>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</si>
  <si>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</si>
  <si>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</si>
  <si>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</si>
  <si>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</si>
  <si>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</si>
  <si>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</si>
  <si>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</si>
  <si>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</si>
  <si>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</si>
  <si>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</si>
  <si>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</si>
  <si>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</si>
  <si>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</si>
  <si>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</si>
  <si>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</si>
  <si>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</si>
  <si>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</si>
  <si>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</si>
  <si>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</si>
  <si>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</si>
  <si>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</si>
  <si>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</si>
  <si>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</si>
  <si>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</si>
  <si>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</si>
  <si>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</si>
  <si>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</si>
  <si>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</si>
  <si>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</si>
  <si>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</si>
  <si>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</si>
  <si>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</si>
  <si>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</si>
  <si>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</si>
  <si>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</si>
  <si>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</si>
  <si>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</si>
  <si>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</si>
  <si>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</si>
  <si>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</si>
  <si>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</si>
  <si>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</si>
  <si>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</si>
  <si>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</si>
  <si>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</si>
  <si>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</si>
  <si>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</si>
  <si>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</si>
  <si>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</si>
  <si>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</si>
  <si>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</si>
  <si>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</si>
  <si>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</si>
  <si>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</si>
  <si>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</si>
  <si>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</si>
  <si>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</si>
  <si>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</si>
  <si>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</si>
  <si>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</si>
  <si>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</si>
  <si>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</si>
  <si>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</si>
  <si>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</si>
  <si>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</si>
  <si>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</si>
  <si>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</si>
  <si>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</si>
  <si>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</si>
  <si>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</si>
  <si>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</si>
  <si>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</si>
  <si>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</si>
  <si>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</si>
  <si>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</si>
  <si>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</si>
  <si>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</si>
  <si>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</si>
  <si>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</si>
  <si>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</si>
  <si>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</si>
  <si>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</si>
  <si>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</si>
  <si>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</si>
  <si>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</si>
  <si>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</si>
  <si>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</si>
  <si>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</si>
  <si>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</si>
  <si>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</si>
  <si>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</si>
  <si>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</si>
  <si>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</si>
  <si>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</si>
  <si>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</si>
  <si>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</si>
  <si>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</si>
  <si>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</si>
  <si>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</si>
  <si>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</si>
  <si>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</si>
  <si>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</si>
  <si>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</si>
  <si>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</si>
  <si>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</si>
  <si>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</si>
  <si>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</si>
  <si>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</si>
  <si>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</si>
  <si>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</si>
  <si>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</si>
  <si>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</si>
  <si>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</si>
  <si>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</si>
  <si>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</si>
  <si>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</si>
  <si>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</si>
  <si>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</si>
  <si>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</si>
  <si>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</si>
  <si>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</si>
  <si>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</si>
  <si>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</si>
  <si>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</si>
  <si>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</si>
  <si>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</si>
  <si>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</si>
  <si>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</si>
  <si>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</si>
  <si>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</si>
  <si>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</si>
  <si>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</si>
  <si>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</si>
  <si>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</si>
  <si>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</si>
  <si>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</si>
  <si>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</si>
  <si>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</si>
  <si>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</si>
  <si>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</si>
  <si>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</si>
  <si>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</si>
  <si>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</si>
  <si>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</si>
  <si>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</si>
  <si>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</si>
  <si>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</si>
  <si>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</si>
  <si>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</si>
  <si>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</si>
  <si>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</si>
  <si>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</si>
  <si>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</si>
  <si>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</si>
  <si>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</si>
  <si>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</si>
  <si>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</si>
  <si>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</si>
  <si>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</si>
  <si>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</si>
  <si>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</si>
  <si>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</si>
  <si>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</si>
  <si>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</si>
  <si>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</si>
  <si>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</si>
  <si>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</si>
  <si>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</si>
  <si>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</si>
  <si>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</si>
  <si>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</si>
  <si>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</si>
  <si>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</si>
  <si>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</si>
  <si>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</si>
  <si>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</si>
  <si>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</si>
  <si>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</si>
  <si>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</si>
  <si>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</si>
  <si>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</si>
  <si>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</si>
  <si>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</si>
  <si>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</si>
  <si>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</si>
  <si>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</si>
  <si>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</si>
  <si>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</si>
  <si>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</si>
  <si>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</si>
  <si>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</si>
  <si>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</si>
  <si>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</si>
  <si>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</si>
  <si>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</si>
  <si>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</si>
  <si>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</si>
  <si>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</si>
  <si>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</si>
  <si>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</si>
  <si>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</si>
  <si>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</si>
  <si>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</si>
  <si>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</si>
  <si>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</si>
  <si>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</si>
  <si>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</si>
  <si>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</si>
  <si>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</si>
  <si>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</si>
  <si>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</si>
  <si>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</si>
  <si>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</si>
  <si>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</si>
  <si>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</si>
  <si>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</si>
  <si>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</si>
  <si>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</si>
  <si>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</si>
  <si>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</si>
  <si>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</si>
  <si>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</si>
  <si>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</si>
  <si>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</si>
  <si>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</si>
  <si>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</si>
  <si>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</si>
  <si>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</si>
  <si>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</si>
  <si>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</si>
  <si>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</si>
  <si>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</si>
  <si>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</si>
  <si>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</si>
  <si>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</si>
  <si>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</si>
  <si>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</si>
  <si>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</si>
  <si>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</si>
  <si>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</si>
  <si>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</si>
  <si>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</si>
  <si>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</si>
  <si>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</si>
  <si>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</si>
  <si>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</si>
  <si>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</si>
  <si>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</si>
  <si>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</si>
  <si>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</si>
  <si>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</si>
  <si>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</si>
  <si>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</si>
  <si>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</si>
  <si>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</si>
  <si>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</si>
  <si>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</si>
  <si>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</si>
  <si>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</si>
  <si>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</si>
  <si>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</si>
  <si>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</si>
  <si>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</si>
  <si>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</si>
  <si>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</si>
  <si>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</si>
  <si>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</si>
  <si>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</si>
  <si>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</si>
  <si>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</si>
  <si>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</si>
  <si>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</si>
  <si>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</si>
  <si>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</si>
  <si>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</si>
  <si>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</si>
  <si>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</si>
  <si>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</si>
  <si>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</si>
  <si>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</si>
  <si>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</si>
  <si>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</si>
  <si>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</si>
  <si>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</si>
  <si>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</si>
  <si>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</si>
  <si>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</si>
  <si>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</si>
  <si>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</si>
  <si>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</si>
  <si>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</si>
  <si>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</si>
  <si>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</si>
  <si>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</si>
  <si>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</si>
  <si>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</si>
  <si>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</si>
  <si>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</si>
  <si>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</si>
  <si>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</si>
  <si>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</si>
  <si>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</si>
  <si>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</si>
  <si>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</si>
  <si>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</si>
  <si>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</si>
  <si>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</si>
  <si>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</si>
  <si>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</si>
  <si>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</si>
  <si>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</si>
  <si>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</si>
  <si>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</si>
  <si>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</si>
  <si>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</si>
  <si>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</si>
  <si>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</si>
  <si>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</si>
  <si>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</si>
  <si>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</si>
  <si>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</si>
  <si>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</si>
  <si>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</si>
  <si>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</si>
  <si>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</si>
  <si>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</si>
  <si>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</si>
  <si>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</si>
  <si>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</si>
  <si>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</si>
  <si>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</si>
  <si>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</si>
  <si>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</si>
  <si>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</si>
  <si>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</si>
  <si>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</si>
  <si>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</si>
  <si>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</si>
  <si>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</si>
  <si>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</si>
  <si>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</si>
  <si>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</si>
  <si>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</si>
  <si>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</si>
  <si>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</si>
  <si>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</si>
  <si>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</si>
  <si>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</si>
  <si>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</si>
  <si>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</si>
  <si>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</si>
  <si>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</si>
  <si>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</si>
  <si>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</si>
  <si>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</si>
  <si>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</si>
  <si>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</si>
  <si>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</si>
  <si>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</si>
  <si>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</si>
  <si>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</si>
  <si>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</si>
  <si>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</si>
  <si>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</si>
  <si>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</si>
  <si>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</si>
  <si>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</si>
  <si>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</si>
  <si>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</si>
  <si>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</si>
  <si>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</si>
  <si>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</si>
  <si>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</si>
  <si>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</si>
  <si>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</si>
  <si>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</si>
  <si>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</si>
  <si>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</si>
  <si>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</si>
  <si>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</si>
  <si>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</si>
  <si>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</si>
  <si>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</si>
  <si>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</si>
  <si>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</si>
  <si>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</si>
  <si>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</si>
  <si>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</si>
  <si>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</si>
  <si>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</si>
  <si>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</si>
  <si>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</si>
  <si>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</si>
  <si>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</si>
  <si>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</si>
  <si>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</si>
  <si>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</si>
  <si>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</si>
  <si>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</si>
  <si>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</si>
  <si>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</si>
  <si>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</si>
  <si>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</si>
  <si>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</si>
  <si>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</si>
  <si>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</si>
  <si>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</si>
  <si>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</si>
  <si>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</si>
  <si>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</si>
  <si>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</si>
  <si>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</si>
  <si>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</si>
  <si>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</si>
  <si>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</si>
  <si>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</si>
  <si>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</si>
  <si>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</si>
  <si>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</si>
  <si>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</si>
  <si>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</si>
  <si>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</si>
  <si>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</si>
  <si>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</si>
  <si>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</si>
  <si>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</si>
  <si>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</si>
  <si>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</si>
  <si>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</si>
  <si>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</si>
  <si>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</si>
  <si>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</si>
  <si>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</si>
  <si>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</si>
  <si>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</si>
  <si>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</si>
  <si>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</si>
  <si>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</si>
  <si>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</si>
  <si>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</si>
  <si>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</si>
  <si>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</si>
  <si>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</si>
  <si>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</si>
  <si>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</si>
  <si>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</si>
  <si>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</si>
  <si>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</si>
  <si>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</si>
  <si>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</si>
  <si>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</si>
  <si>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</si>
  <si>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</si>
  <si>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</si>
  <si>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</si>
  <si>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</si>
  <si>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</si>
  <si>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</si>
  <si>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</si>
  <si>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</si>
  <si>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</si>
  <si>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</si>
  <si>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</si>
  <si>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</si>
  <si>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</si>
  <si>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</si>
  <si>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</si>
  <si>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</si>
  <si>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</si>
  <si>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</si>
  <si>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</si>
  <si>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</si>
  <si>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</si>
  <si>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</si>
  <si>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</si>
  <si>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</si>
  <si>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</si>
  <si>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</si>
  <si>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</si>
  <si>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</si>
  <si>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</si>
  <si>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</si>
  <si>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</si>
  <si>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</si>
  <si>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</si>
  <si>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</si>
  <si>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</si>
  <si>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</si>
  <si>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</si>
  <si>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</si>
  <si>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</si>
  <si>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</si>
  <si>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</si>
  <si>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</si>
  <si>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</si>
  <si>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</si>
  <si>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</si>
  <si>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</si>
  <si>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</si>
  <si>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</si>
  <si>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</si>
  <si>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</si>
  <si>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</si>
  <si>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</si>
  <si>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</si>
  <si>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</si>
  <si>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</si>
  <si>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</si>
  <si>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</si>
  <si>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</si>
  <si>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</si>
  <si>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</si>
  <si>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</si>
  <si>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</si>
  <si>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</si>
  <si>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</si>
  <si>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</si>
  <si>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</si>
  <si>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</si>
  <si>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</si>
  <si>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</si>
  <si>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</si>
  <si>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</si>
  <si>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</si>
  <si>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</si>
  <si>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</si>
  <si>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</si>
  <si>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</si>
  <si>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</si>
  <si>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</si>
  <si>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</si>
  <si>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</si>
  <si>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</si>
  <si>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</si>
  <si>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</si>
  <si>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</si>
  <si>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</si>
  <si>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</si>
  <si>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</si>
  <si>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</si>
  <si>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</si>
  <si>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</si>
  <si>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</si>
  <si>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</si>
  <si>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</si>
  <si>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</si>
  <si>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</si>
  <si>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</si>
  <si>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</si>
  <si>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</si>
  <si>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</si>
  <si>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</si>
  <si>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</si>
  <si>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</si>
  <si>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</si>
  <si>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</si>
  <si>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</si>
  <si>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</si>
  <si>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</si>
  <si>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</si>
  <si>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</si>
  <si>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</si>
  <si>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</si>
  <si>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</si>
  <si>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</si>
  <si>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</si>
  <si>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</si>
  <si>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</si>
  <si>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</si>
  <si>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</si>
  <si>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</si>
  <si>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</si>
  <si>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</si>
  <si>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</si>
  <si>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</si>
  <si>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</si>
  <si>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</si>
  <si>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</si>
  <si>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</si>
  <si>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</si>
  <si>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</si>
  <si>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</si>
  <si>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</si>
  <si>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</si>
  <si>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</si>
  <si>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</si>
  <si>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</si>
  <si>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</si>
  <si>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</si>
  <si>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</si>
  <si>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</si>
  <si>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</si>
  <si>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</si>
  <si>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</si>
  <si>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</si>
  <si>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</si>
  <si>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</si>
  <si>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</si>
  <si>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</si>
  <si>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</si>
  <si>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</si>
  <si>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</si>
  <si>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</si>
  <si>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</si>
  <si>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</si>
  <si>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</si>
  <si>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</si>
  <si>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</si>
  <si>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</si>
  <si>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</si>
  <si>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</si>
  <si>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</si>
  <si>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</si>
  <si>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</si>
  <si>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</si>
  <si>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</si>
  <si>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</si>
  <si>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</si>
  <si>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</si>
  <si>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</si>
  <si>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</si>
  <si>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</si>
  <si>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</si>
  <si>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</si>
  <si>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</si>
  <si>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</si>
  <si>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</si>
  <si>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</si>
  <si>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</si>
  <si>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</si>
  <si>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</si>
  <si>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</si>
  <si>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</si>
  <si>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</si>
  <si>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</si>
  <si>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</si>
  <si>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</si>
  <si>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</si>
  <si>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</si>
  <si>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</si>
  <si>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</si>
  <si>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</si>
  <si>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</si>
  <si>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</si>
  <si>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</si>
  <si>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</si>
  <si>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</si>
  <si>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</si>
  <si>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</si>
  <si>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</si>
  <si>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</si>
  <si>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</si>
  <si>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</si>
  <si>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</si>
  <si>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</si>
  <si>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</si>
  <si>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</si>
  <si>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</si>
  <si>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</si>
  <si>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</si>
  <si>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</si>
  <si>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</si>
  <si>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</si>
  <si>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</si>
  <si>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</si>
  <si>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</si>
  <si>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</si>
  <si>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</si>
  <si>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</si>
  <si>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</si>
  <si>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</si>
  <si>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</si>
  <si>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</si>
  <si>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</si>
  <si>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</si>
  <si>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</si>
  <si>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</si>
  <si>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</si>
  <si>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</si>
  <si>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</si>
  <si>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</si>
  <si>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</si>
  <si>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</si>
  <si>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</si>
  <si>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</si>
  <si>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</si>
  <si>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</si>
  <si>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</si>
  <si>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</si>
  <si>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</si>
  <si>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</si>
  <si>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</si>
  <si>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</si>
  <si>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</si>
  <si>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</si>
  <si>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</si>
  <si>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</si>
  <si>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</si>
  <si>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</si>
  <si>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</si>
  <si>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</si>
  <si>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</si>
  <si>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</si>
  <si>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</si>
  <si>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</si>
  <si>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</si>
  <si>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</si>
  <si>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</si>
  <si>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</si>
  <si>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</si>
  <si>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</si>
  <si>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</si>
  <si>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</si>
  <si>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</si>
  <si>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</si>
  <si>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</si>
  <si>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</si>
  <si>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</si>
  <si>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</si>
  <si>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</si>
  <si>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</si>
  <si>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</si>
  <si>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</si>
  <si>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</si>
  <si>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</si>
  <si>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</si>
  <si>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</si>
  <si>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</si>
  <si>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</si>
  <si>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</si>
  <si>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</si>
  <si>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</si>
  <si>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</si>
  <si>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</si>
  <si>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</si>
  <si>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</si>
  <si>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</si>
  <si>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</si>
  <si>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</si>
  <si>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</si>
  <si>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</si>
  <si>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</si>
  <si>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</si>
  <si>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</si>
  <si>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</si>
  <si>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</si>
  <si>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</si>
  <si>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</si>
  <si>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</si>
  <si>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</si>
  <si>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</si>
  <si>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</si>
  <si>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</si>
  <si>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</si>
  <si>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</si>
  <si>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</si>
  <si>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</si>
  <si>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</si>
  <si>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</si>
  <si>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</si>
  <si>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</si>
  <si>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</si>
  <si>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</si>
  <si>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</si>
  <si>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</si>
  <si>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</si>
  <si>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</si>
  <si>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</si>
  <si>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</si>
  <si>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</si>
  <si>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</si>
  <si>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</si>
  <si>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</si>
  <si>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</si>
  <si>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</si>
  <si>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</si>
  <si>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</si>
  <si>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</si>
  <si>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</si>
  <si>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</si>
  <si>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</si>
  <si>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</si>
  <si>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</si>
  <si>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</si>
  <si>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</si>
  <si>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</si>
  <si>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</si>
  <si>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</si>
  <si>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</si>
  <si>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</si>
  <si>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</si>
  <si>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</si>
  <si>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</si>
  <si>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</si>
  <si>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</si>
  <si>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</si>
  <si>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</si>
  <si>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</si>
  <si>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</si>
  <si>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</si>
  <si>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</si>
  <si>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</si>
  <si>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</si>
  <si>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</si>
  <si>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</si>
  <si>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</si>
  <si>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</si>
  <si>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</si>
  <si>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</si>
  <si>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</si>
  <si>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</si>
  <si>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</si>
  <si>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</si>
  <si>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</si>
  <si>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</si>
  <si>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</si>
  <si>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</si>
  <si>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</si>
  <si>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</si>
  <si>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</si>
  <si>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</si>
  <si>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</si>
  <si>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</si>
  <si>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</si>
  <si>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</si>
  <si>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</si>
  <si>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</si>
  <si>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</si>
  <si>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</si>
  <si>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</si>
  <si>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</si>
  <si>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</si>
  <si>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</si>
  <si>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</si>
  <si>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</si>
  <si>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</si>
  <si>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</si>
  <si>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</si>
  <si>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</si>
  <si>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</si>
  <si>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</si>
  <si>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</si>
  <si>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</si>
  <si>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</si>
  <si>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</si>
  <si>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</si>
  <si>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</si>
  <si>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</si>
  <si>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</si>
  <si>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</si>
  <si>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</si>
  <si>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</si>
  <si>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</si>
  <si>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</si>
  <si>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</si>
  <si>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</si>
  <si>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</si>
  <si>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</si>
  <si>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</si>
  <si>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</si>
  <si>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</si>
  <si>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</si>
  <si>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</si>
  <si>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</si>
  <si>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</si>
  <si>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</si>
  <si>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</si>
  <si>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</si>
  <si>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</si>
  <si>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</si>
  <si>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</si>
  <si>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</si>
  <si>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</si>
  <si>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</si>
  <si>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</si>
  <si>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</si>
  <si>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</si>
  <si>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</si>
  <si>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</si>
  <si>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</si>
  <si>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</si>
  <si>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</si>
  <si>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</si>
  <si>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</si>
  <si>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</si>
  <si>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</si>
  <si>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</si>
  <si>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</si>
  <si>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</si>
  <si>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</si>
  <si>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</si>
  <si>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</si>
  <si>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</si>
  <si>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</si>
  <si>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</si>
  <si>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</si>
  <si>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</si>
  <si>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</si>
  <si>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</si>
  <si>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</si>
  <si>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</si>
  <si>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</si>
  <si>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</si>
  <si>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</si>
  <si>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</si>
  <si>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</si>
  <si>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</si>
  <si>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</si>
  <si>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</si>
  <si>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</si>
  <si>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</si>
  <si>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</si>
  <si>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</si>
  <si>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</si>
  <si>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</si>
  <si>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</si>
  <si>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</si>
  <si>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</si>
  <si>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</si>
  <si>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</si>
  <si>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</si>
  <si>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</si>
  <si>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</si>
  <si>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</si>
  <si>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</si>
  <si>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</si>
  <si>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</si>
  <si>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</si>
  <si>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</si>
  <si>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</si>
  <si>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</si>
  <si>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</si>
  <si>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</si>
  <si>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</si>
  <si>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</si>
  <si>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</si>
  <si>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</si>
  <si>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</si>
  <si>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</si>
  <si>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</si>
  <si>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</si>
  <si>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</si>
  <si>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</si>
  <si>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</si>
  <si>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</si>
  <si>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</si>
  <si>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</si>
  <si>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</si>
  <si>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</si>
  <si>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</si>
  <si>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</si>
  <si>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</si>
  <si>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</si>
  <si>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</si>
  <si>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</si>
  <si>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</si>
  <si>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</si>
  <si>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</si>
  <si>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</si>
  <si>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</si>
  <si>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</si>
  <si>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</si>
  <si>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</si>
  <si>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</si>
  <si>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</si>
  <si>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</si>
  <si>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</si>
  <si>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</si>
  <si>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</si>
  <si>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</si>
  <si>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</si>
  <si>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</si>
  <si>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</si>
  <si>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</si>
  <si>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</si>
  <si>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</si>
  <si>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</si>
  <si>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</si>
  <si>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</si>
  <si>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</si>
  <si>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</si>
  <si>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</si>
  <si>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</si>
  <si>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</si>
  <si>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</si>
  <si>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</si>
  <si>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</si>
  <si>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</si>
  <si>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</si>
  <si>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</si>
  <si>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</si>
  <si>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</si>
  <si>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</si>
  <si>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</si>
  <si>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</si>
  <si>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</si>
  <si>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</si>
  <si>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</si>
  <si>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</si>
  <si>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</si>
  <si>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</si>
  <si>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</si>
  <si>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</si>
  <si>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</si>
  <si>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</si>
  <si>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</si>
  <si>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</si>
  <si>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</si>
  <si>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</si>
  <si>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</si>
  <si>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</si>
  <si>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</si>
  <si>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</si>
  <si>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</si>
  <si>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</si>
  <si>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</si>
  <si>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</si>
  <si>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</si>
  <si>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</si>
  <si>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</si>
  <si>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</si>
  <si>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</si>
  <si>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</si>
  <si>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</si>
  <si>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</si>
  <si>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</si>
  <si>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</si>
  <si>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</si>
  <si>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</si>
  <si>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</si>
  <si>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</si>
  <si>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</si>
  <si>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</si>
  <si>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</si>
  <si>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</si>
  <si>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</si>
  <si>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</si>
  <si>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</si>
  <si>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</si>
  <si>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</si>
  <si>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</si>
  <si>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</si>
  <si>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</si>
  <si>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</si>
  <si>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</si>
  <si>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</si>
  <si>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</si>
  <si>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</si>
  <si>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</si>
  <si>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</si>
  <si>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</si>
  <si>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</si>
  <si>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</si>
  <si>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</si>
  <si>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</si>
  <si>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</si>
  <si>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</si>
  <si>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</si>
  <si>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</si>
  <si>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</si>
  <si>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</si>
  <si>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</si>
  <si>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</si>
  <si>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</si>
  <si>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</si>
  <si>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</si>
  <si>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</si>
  <si>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</si>
  <si>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</si>
  <si>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</si>
  <si>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</si>
  <si>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</si>
  <si>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</si>
  <si>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</si>
  <si>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</si>
  <si>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</si>
  <si>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</si>
  <si>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</si>
  <si>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</si>
  <si>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</si>
  <si>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</si>
  <si>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</si>
  <si>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</si>
  <si>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</si>
  <si>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</si>
  <si>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</si>
  <si>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</si>
  <si>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</si>
  <si>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</si>
  <si>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</si>
  <si>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</si>
  <si>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</si>
  <si>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</si>
  <si>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</si>
  <si>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</si>
  <si>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</si>
  <si>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</si>
  <si>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</si>
  <si>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</si>
  <si>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</si>
  <si>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</si>
  <si>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</si>
  <si>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</si>
  <si>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</si>
  <si>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</si>
  <si>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</si>
  <si>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</si>
  <si>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</si>
  <si>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</si>
  <si>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</si>
  <si>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</si>
  <si>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</si>
  <si>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</si>
  <si>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</si>
  <si>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</si>
  <si>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</si>
  <si>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</si>
  <si>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</si>
  <si>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</si>
  <si>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</si>
  <si>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</si>
  <si>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</si>
  <si>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</si>
  <si>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</si>
  <si>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</si>
  <si>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</si>
  <si>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</si>
  <si>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</si>
  <si>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</si>
  <si>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</si>
  <si>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</si>
  <si>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</si>
  <si>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</si>
  <si>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</si>
  <si>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</si>
  <si>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</si>
  <si>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</si>
  <si>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</si>
  <si>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</si>
  <si>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</si>
  <si>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</si>
  <si>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</si>
  <si>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</si>
  <si>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</si>
  <si>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</si>
  <si>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</si>
  <si>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</si>
  <si>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</si>
  <si>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</si>
  <si>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</si>
  <si>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</si>
  <si>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</si>
  <si>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</si>
  <si>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</si>
  <si>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</si>
  <si>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</si>
  <si>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</si>
  <si>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</si>
  <si>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</si>
  <si>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</si>
  <si>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</si>
  <si>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</si>
  <si>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</si>
  <si>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</si>
  <si>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</si>
  <si>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</si>
  <si>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</si>
  <si>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</si>
  <si>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</si>
  <si>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</si>
  <si>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</si>
  <si>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</si>
  <si>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</si>
  <si>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</si>
  <si>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</si>
  <si>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</si>
  <si>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</si>
  <si>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</si>
  <si>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</si>
  <si>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</si>
  <si>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</si>
  <si>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</si>
  <si>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</si>
  <si>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</si>
  <si>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</si>
  <si>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</si>
  <si>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</si>
  <si>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</si>
  <si>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</si>
  <si>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</si>
  <si>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</si>
  <si>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</si>
  <si>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</si>
  <si>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</si>
  <si>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</si>
  <si>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</si>
  <si>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</si>
  <si>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</si>
  <si>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</si>
  <si>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</si>
  <si>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</si>
  <si>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</si>
  <si>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</si>
  <si>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</si>
  <si>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</si>
  <si>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</si>
  <si>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</si>
  <si>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</si>
  <si>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</si>
  <si>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</si>
  <si>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</si>
  <si>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</si>
  <si>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</si>
  <si>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</si>
  <si>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</si>
  <si>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</si>
  <si>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</si>
  <si>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</si>
  <si>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</si>
  <si>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</si>
  <si>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</si>
  <si>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</si>
  <si>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</si>
  <si>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</si>
  <si>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</si>
  <si>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</si>
  <si>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</si>
  <si>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</si>
  <si>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</si>
  <si>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</si>
  <si>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</si>
  <si>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</si>
  <si>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</si>
  <si>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</si>
  <si>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</si>
  <si>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</si>
  <si>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</si>
  <si>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</si>
  <si>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</si>
  <si>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</si>
  <si>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</si>
  <si>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</si>
  <si>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</si>
  <si>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</si>
  <si>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</si>
  <si>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</si>
  <si>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</si>
  <si>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</si>
  <si>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</si>
  <si>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</si>
  <si>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</si>
  <si>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</si>
  <si>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</si>
  <si>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</si>
  <si>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</si>
  <si>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</si>
  <si>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</si>
  <si>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</si>
  <si>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</si>
  <si>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</si>
  <si>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</si>
  <si>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</si>
  <si>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</si>
  <si>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</si>
  <si>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</si>
  <si>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</si>
  <si>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</si>
  <si>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</si>
  <si>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</si>
  <si>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</si>
  <si>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</si>
  <si>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</si>
  <si>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</si>
  <si>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</si>
  <si>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</si>
  <si>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</si>
  <si>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</si>
  <si>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</si>
  <si>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</si>
  <si>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</si>
  <si>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</si>
  <si>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</si>
  <si>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</si>
  <si>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</si>
  <si>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</si>
  <si>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</si>
  <si>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</si>
  <si>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</si>
  <si>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</si>
  <si>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</si>
  <si>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</si>
  <si>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</si>
  <si>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</si>
  <si>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</si>
  <si>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</si>
  <si>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</si>
  <si>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</si>
  <si>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</si>
  <si>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</si>
  <si>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</si>
  <si>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</si>
  <si>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</si>
  <si>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</si>
  <si>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</si>
  <si>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</si>
  <si>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</si>
  <si>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</si>
  <si>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</si>
  <si>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</si>
  <si>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</si>
  <si>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</si>
  <si>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</si>
  <si>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</si>
  <si>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</si>
  <si>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</si>
  <si>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</si>
  <si>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</si>
  <si>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</si>
  <si>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</si>
  <si>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</si>
  <si>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</si>
  <si>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</si>
  <si>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</si>
  <si>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</si>
  <si>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</si>
  <si>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</si>
  <si>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</si>
  <si>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</si>
  <si>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</si>
  <si>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</si>
  <si>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</si>
  <si>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</si>
  <si>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</si>
  <si>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</si>
  <si>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</si>
  <si>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</si>
  <si>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</si>
  <si>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</si>
  <si>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</si>
  <si>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</si>
  <si>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</si>
  <si>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</si>
  <si>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</si>
  <si>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</si>
  <si>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</si>
  <si>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</si>
  <si>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</si>
  <si>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</si>
  <si>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</si>
  <si>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</si>
  <si>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</si>
  <si>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</si>
  <si>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</si>
  <si>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</si>
  <si>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</si>
  <si>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</si>
  <si>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</si>
  <si>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</si>
  <si>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</si>
  <si>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</si>
  <si>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</si>
  <si>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</si>
  <si>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</si>
  <si>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</si>
  <si>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</si>
  <si>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</si>
  <si>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</si>
  <si>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</si>
  <si>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</si>
  <si>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</si>
  <si>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</si>
  <si>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</si>
  <si>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</si>
  <si>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</si>
  <si>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</si>
  <si>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</si>
  <si>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</si>
  <si>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</si>
  <si>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</si>
  <si>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</si>
  <si>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</si>
  <si>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</si>
  <si>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</si>
  <si>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</si>
  <si>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</si>
  <si>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</si>
  <si>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</si>
  <si>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</si>
  <si>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</si>
  <si>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</si>
  <si>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</si>
  <si>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</si>
  <si>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</si>
  <si>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</si>
  <si>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</si>
  <si>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</si>
  <si>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</si>
  <si>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</si>
  <si>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</si>
  <si>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</si>
  <si>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</si>
  <si>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</si>
  <si>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</si>
  <si>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</si>
  <si>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</si>
  <si>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</si>
  <si>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</si>
  <si>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</si>
  <si>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</si>
  <si>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</si>
  <si>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</si>
  <si>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</si>
  <si>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</si>
  <si>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</si>
  <si>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</si>
  <si>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</si>
  <si>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</si>
  <si>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</si>
  <si>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</si>
  <si>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</si>
  <si>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</si>
  <si>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</si>
  <si>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</si>
  <si>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</si>
  <si>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</si>
  <si>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</si>
  <si>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</si>
  <si>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</si>
  <si>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</si>
  <si>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</si>
  <si>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</si>
  <si>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</si>
  <si>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</si>
  <si>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</si>
  <si>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</si>
  <si>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</si>
  <si>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</si>
  <si>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</si>
  <si>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</si>
  <si>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</si>
  <si>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</si>
  <si>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</si>
  <si>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</si>
  <si>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</si>
  <si>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</si>
  <si>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</si>
  <si>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</si>
  <si>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</si>
  <si>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</si>
  <si>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</si>
  <si>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</si>
  <si>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</si>
  <si>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</si>
  <si>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</si>
  <si>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</si>
  <si>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</si>
  <si>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</si>
  <si>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</si>
  <si>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</si>
  <si>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</si>
  <si>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</si>
  <si>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</si>
  <si>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</si>
  <si>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</si>
  <si>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</si>
  <si>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</si>
  <si>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</si>
  <si>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</si>
  <si>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</si>
  <si>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</si>
  <si>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</si>
  <si>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</si>
  <si>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</si>
  <si>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</si>
  <si>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</si>
  <si>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</si>
  <si>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</si>
  <si>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</si>
  <si>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</si>
  <si>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</si>
  <si>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</si>
  <si>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</si>
  <si>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</si>
  <si>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</si>
  <si>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</si>
  <si>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</si>
  <si>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</si>
  <si>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</si>
  <si>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</si>
  <si>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</si>
  <si>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</si>
  <si>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</si>
  <si>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</si>
  <si>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</si>
  <si>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</si>
  <si>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</si>
  <si>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</si>
  <si>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</si>
  <si>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</si>
  <si>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</si>
  <si>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</si>
  <si>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</si>
  <si>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</si>
  <si>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</si>
  <si>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</si>
  <si>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</si>
  <si>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</si>
  <si>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</si>
  <si>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</si>
  <si>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</si>
  <si>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</si>
  <si>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</si>
  <si>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</si>
  <si>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</si>
  <si>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</si>
  <si>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</si>
  <si>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</si>
  <si>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</si>
  <si>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</si>
  <si>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</si>
  <si>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</si>
  <si>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</si>
  <si>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</si>
  <si>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</si>
  <si>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</si>
  <si>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</si>
  <si>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</si>
  <si>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</si>
  <si>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</si>
  <si>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</si>
  <si>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</si>
  <si>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</si>
  <si>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</si>
  <si>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</si>
  <si>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</si>
  <si>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</si>
  <si>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</si>
  <si>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</si>
  <si>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</si>
  <si>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</si>
  <si>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</si>
  <si>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</si>
  <si>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</si>
  <si>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</si>
  <si>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</si>
  <si>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</si>
  <si>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</si>
  <si>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</si>
  <si>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</si>
  <si>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</si>
  <si>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</si>
  <si>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</si>
  <si>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</si>
  <si>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</si>
  <si>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</si>
  <si>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</si>
  <si>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</si>
  <si>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</si>
  <si>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</si>
  <si>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</si>
  <si>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</si>
  <si>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</si>
  <si>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</si>
  <si>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</si>
  <si>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</si>
  <si>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</si>
  <si>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</si>
  <si>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</si>
  <si>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</si>
  <si>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</si>
  <si>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</si>
  <si>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</si>
  <si>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</si>
  <si>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</si>
  <si>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</si>
  <si>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</si>
  <si>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</si>
  <si>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</si>
  <si>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</si>
  <si>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</si>
  <si>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</si>
  <si>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</si>
  <si>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</si>
  <si>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</si>
  <si>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</si>
  <si>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</si>
  <si>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</si>
  <si>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</si>
  <si>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</si>
  <si>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</si>
  <si>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</si>
  <si>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</si>
  <si>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</si>
  <si>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</si>
  <si>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</si>
  <si>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</si>
  <si>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</si>
  <si>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</si>
  <si>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</si>
  <si>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</si>
  <si>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</si>
  <si>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</si>
  <si>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</si>
  <si>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</si>
  <si>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</si>
  <si>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</si>
  <si>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</si>
  <si>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</si>
  <si>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</si>
  <si>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</si>
  <si>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</si>
  <si>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</si>
  <si>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</si>
  <si>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</si>
  <si>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</si>
  <si>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</si>
  <si>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</si>
  <si>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</si>
  <si>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</si>
  <si>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</si>
  <si>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</si>
  <si>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</si>
  <si>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</si>
  <si>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</si>
  <si>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</si>
  <si>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</si>
  <si>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</si>
  <si>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</si>
  <si>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</si>
  <si>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</si>
  <si>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</si>
  <si>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</si>
  <si>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</si>
  <si>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</si>
  <si>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</si>
  <si>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</si>
  <si>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</si>
  <si>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</si>
  <si>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</si>
  <si>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</si>
  <si>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</si>
  <si>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</si>
  <si>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</si>
  <si>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</si>
  <si>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</si>
  <si>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</si>
  <si>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</si>
  <si>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</si>
  <si>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</si>
  <si>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</si>
  <si>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</si>
  <si>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</si>
  <si>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</si>
  <si>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</si>
  <si>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</si>
  <si>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</si>
  <si>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</si>
  <si>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</si>
  <si>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</si>
  <si>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</si>
  <si>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</si>
  <si>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</si>
  <si>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</si>
  <si>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</si>
  <si>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</si>
  <si>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</si>
  <si>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</si>
  <si>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</si>
  <si>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</si>
  <si>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</si>
  <si>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</si>
  <si>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</si>
  <si>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</si>
  <si>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</si>
  <si>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</si>
  <si>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</si>
  <si>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</si>
  <si>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</si>
  <si>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</si>
  <si>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</si>
  <si>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</si>
  <si>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</si>
  <si>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</si>
  <si>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</si>
  <si>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</si>
  <si>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</si>
  <si>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</si>
  <si>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</si>
  <si>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</si>
  <si>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</si>
  <si>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</si>
  <si>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</si>
  <si>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</si>
  <si>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</si>
  <si>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</si>
  <si>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</si>
  <si>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</si>
  <si>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</si>
  <si>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</si>
  <si>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</si>
  <si>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</si>
  <si>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</si>
  <si>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</si>
  <si>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</si>
  <si>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</si>
  <si>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</si>
  <si>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</si>
  <si>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</si>
  <si>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</si>
  <si>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</si>
  <si>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</si>
  <si>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</si>
  <si>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</si>
  <si>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</si>
  <si>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</si>
  <si>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</si>
  <si>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</si>
  <si>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</si>
  <si>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</si>
  <si>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</si>
  <si>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</si>
  <si>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</si>
  <si>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</si>
  <si>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</si>
  <si>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</si>
  <si>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</si>
  <si>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</si>
  <si>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</si>
  <si>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</si>
  <si>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</si>
  <si>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</si>
  <si>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</si>
  <si>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</si>
  <si>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</si>
  <si>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</si>
  <si>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</si>
  <si>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</si>
  <si>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</si>
  <si>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</si>
  <si>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</si>
  <si>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</si>
  <si>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</si>
  <si>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</si>
  <si>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</si>
  <si>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</si>
  <si>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</si>
  <si>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</si>
  <si>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</si>
  <si>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</si>
  <si>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</si>
  <si>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</si>
  <si>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</si>
  <si>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</si>
  <si>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</si>
  <si>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</si>
  <si>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</si>
  <si>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</si>
  <si>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</si>
  <si>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</si>
  <si>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</si>
  <si>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</si>
  <si>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</si>
  <si>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</si>
  <si>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</si>
  <si>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</si>
  <si>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</si>
  <si>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</si>
  <si>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</si>
  <si>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</si>
  <si>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</si>
  <si>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</si>
  <si>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</si>
  <si>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</si>
  <si>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</si>
  <si>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</si>
  <si>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</si>
  <si>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</si>
  <si>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</si>
  <si>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</si>
  <si>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</si>
  <si>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</si>
  <si>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</si>
  <si>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</si>
  <si>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</si>
  <si>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</si>
  <si>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</si>
  <si>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</si>
  <si>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</si>
  <si>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</si>
  <si>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</si>
  <si>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</si>
  <si>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</si>
  <si>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</si>
  <si>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</si>
  <si>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</si>
  <si>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</si>
  <si>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</si>
  <si>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</si>
  <si>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</si>
  <si>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</si>
  <si>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</si>
  <si>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</si>
  <si>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</si>
  <si>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</si>
  <si>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</si>
  <si>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</si>
  <si>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</si>
  <si>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</si>
  <si>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</si>
  <si>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</si>
  <si>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</si>
  <si>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</si>
  <si>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</si>
  <si>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</si>
  <si>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</si>
  <si>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</si>
  <si>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</si>
  <si>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</si>
  <si>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</si>
  <si>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</si>
  <si>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</si>
  <si>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</si>
  <si>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</si>
  <si>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</si>
  <si>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</si>
  <si>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</si>
  <si>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</si>
  <si>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</si>
  <si>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</si>
  <si>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</si>
  <si>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</si>
  <si>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</si>
  <si>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</si>
  <si>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</si>
  <si>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</si>
  <si>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</si>
  <si>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</si>
  <si>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</si>
  <si>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</si>
  <si>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</si>
  <si>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</si>
  <si>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</si>
  <si>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</si>
  <si>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</si>
  <si>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</si>
  <si>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</si>
  <si>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</si>
  <si>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</si>
  <si>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</si>
  <si>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</si>
  <si>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</si>
  <si>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</si>
  <si>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</si>
  <si>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</si>
  <si>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</si>
  <si>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</si>
  <si>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</si>
  <si>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</si>
  <si>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</si>
  <si>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</si>
  <si>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</si>
  <si>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</si>
  <si>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</si>
  <si>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</si>
  <si>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</si>
  <si>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</si>
  <si>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</si>
  <si>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</si>
  <si>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</si>
  <si>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</si>
  <si>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</si>
  <si>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</si>
  <si>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</si>
  <si>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</si>
  <si>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</si>
  <si>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</si>
  <si>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</si>
  <si>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</si>
  <si>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</si>
  <si>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</si>
  <si>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</si>
  <si>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</si>
  <si>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</si>
  <si>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</si>
  <si>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</si>
  <si>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</si>
  <si>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</si>
  <si>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</si>
  <si>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</si>
  <si>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</si>
  <si>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</si>
  <si>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</si>
  <si>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</si>
  <si>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</si>
  <si>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</si>
  <si>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</si>
  <si>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</si>
  <si>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</si>
  <si>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</si>
  <si>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</si>
  <si>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</si>
  <si>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</si>
  <si>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</si>
  <si>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</si>
  <si>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</si>
  <si>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</si>
  <si>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</si>
  <si>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</si>
  <si>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</si>
  <si>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</si>
  <si>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</si>
  <si>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</si>
  <si>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</si>
  <si>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</si>
  <si>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</si>
  <si>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</si>
  <si>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</si>
  <si>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</si>
  <si>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</si>
  <si>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</si>
  <si>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</si>
  <si>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</si>
  <si>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</si>
  <si>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</si>
  <si>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</si>
  <si>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</si>
  <si>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</si>
  <si>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</si>
  <si>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</si>
  <si>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</si>
  <si>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</si>
  <si>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</si>
  <si>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</si>
  <si>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</si>
  <si>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</si>
  <si>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</si>
  <si>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</si>
  <si>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</si>
  <si>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</si>
  <si>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</si>
  <si>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</si>
  <si>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</si>
  <si>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</si>
  <si>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</si>
  <si>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</si>
  <si>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</si>
  <si>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</si>
  <si>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</si>
  <si>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</si>
  <si>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</si>
  <si>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</si>
  <si>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</si>
  <si>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</si>
  <si>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</si>
  <si>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</si>
  <si>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</si>
  <si>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</si>
  <si>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</si>
  <si>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</si>
  <si>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</si>
  <si>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</si>
  <si>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</si>
  <si>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</si>
  <si>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</si>
  <si>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</si>
  <si>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</si>
  <si>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</si>
  <si>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</si>
  <si>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</si>
  <si>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</si>
  <si>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</si>
  <si>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</si>
  <si>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</si>
  <si>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</si>
  <si>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</si>
  <si>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</si>
  <si>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</si>
  <si>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</si>
  <si>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</si>
  <si>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</si>
  <si>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</si>
  <si>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</si>
  <si>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</si>
  <si>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</si>
  <si>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</si>
  <si>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</si>
  <si>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</si>
  <si>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</si>
  <si>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</si>
  <si>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</si>
  <si>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</si>
  <si>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</si>
  <si>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</si>
  <si>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</si>
  <si>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</si>
  <si>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</si>
  <si>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</si>
  <si>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</si>
  <si>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</si>
  <si>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</si>
  <si>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</si>
  <si>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</si>
  <si>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</si>
  <si>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</si>
  <si>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</si>
  <si>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</si>
  <si>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</si>
  <si>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</si>
  <si>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</si>
  <si>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</si>
  <si>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</si>
  <si>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</si>
  <si>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</si>
  <si>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</si>
  <si>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</si>
  <si>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</si>
  <si>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</si>
  <si>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</si>
  <si>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</si>
  <si>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</si>
  <si>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</si>
  <si>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</si>
  <si>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</si>
  <si>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</si>
  <si>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</si>
  <si>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</si>
  <si>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</si>
  <si>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</si>
  <si>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</si>
  <si>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</si>
  <si>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</si>
  <si>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</si>
  <si>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</si>
  <si>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</si>
  <si>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</si>
  <si>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</si>
  <si>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</si>
  <si>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</si>
  <si>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</si>
  <si>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</si>
  <si>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</si>
  <si>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</si>
  <si>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</si>
  <si>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</si>
  <si>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</si>
  <si>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</si>
  <si>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</si>
  <si>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</si>
  <si>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</si>
  <si>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</si>
  <si>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</si>
  <si>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</si>
  <si>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</si>
  <si>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</si>
  <si>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</si>
  <si>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</si>
  <si>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</si>
  <si>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</si>
  <si>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</si>
  <si>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</si>
  <si>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</si>
  <si>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</si>
  <si>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</si>
  <si>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</si>
  <si>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</si>
  <si>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</si>
  <si>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</si>
  <si>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</si>
  <si>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</si>
  <si>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</si>
  <si>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</si>
  <si>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</si>
  <si>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</si>
  <si>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</si>
  <si>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</si>
  <si>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</si>
  <si>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</si>
  <si>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</si>
  <si>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</si>
  <si>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</si>
  <si>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</si>
  <si>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</si>
  <si>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</si>
  <si>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</si>
  <si>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</si>
  <si>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</si>
  <si>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</si>
  <si>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</si>
  <si>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</si>
  <si>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</si>
  <si>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</si>
  <si>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</si>
  <si>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</si>
  <si>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</si>
  <si>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</si>
  <si>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</si>
  <si>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</si>
  <si>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</si>
  <si>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</si>
  <si>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</si>
  <si>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</si>
  <si>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</si>
  <si>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</si>
  <si>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</si>
  <si>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</si>
  <si>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</si>
  <si>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</si>
  <si>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</si>
  <si>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</si>
  <si>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</si>
  <si>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</si>
  <si>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</si>
  <si>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</si>
  <si>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</si>
  <si>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</si>
  <si>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</si>
  <si>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</si>
  <si>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</si>
  <si>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</si>
  <si>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</si>
  <si>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</si>
  <si>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</si>
  <si>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</si>
  <si>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</si>
  <si>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</si>
  <si>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</si>
  <si>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</si>
  <si>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</si>
  <si>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</si>
  <si>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</si>
  <si>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</si>
  <si>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</si>
  <si>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</si>
  <si>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</si>
  <si>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</si>
  <si>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</si>
  <si>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</si>
  <si>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</si>
  <si>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</si>
  <si>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</si>
  <si>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</si>
  <si>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</si>
  <si>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</si>
  <si>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</si>
  <si>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</si>
  <si>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</si>
  <si>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</si>
  <si>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</si>
  <si>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</si>
  <si>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</si>
  <si>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</si>
  <si>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</si>
  <si>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</si>
  <si>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</si>
  <si>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</si>
  <si>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</si>
  <si>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</si>
  <si>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</si>
  <si>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</si>
  <si>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</si>
  <si>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</si>
  <si>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</si>
  <si>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</si>
  <si>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</si>
  <si>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</si>
  <si>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</si>
  <si>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</si>
  <si>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</si>
  <si>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</si>
  <si>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</si>
  <si>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</si>
  <si>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</si>
  <si>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</si>
  <si>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</si>
  <si>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</si>
  <si>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</si>
  <si>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</si>
  <si>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</si>
  <si>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</si>
  <si>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</si>
  <si>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</si>
  <si>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</si>
  <si>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</si>
  <si>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</si>
  <si>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</si>
  <si>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</si>
  <si>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</si>
  <si>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</si>
  <si>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</si>
  <si>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</si>
  <si>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</si>
  <si>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80 min</t>
  </si>
  <si>
    <t>PCM-20251108-00000474</t>
  </si>
  <si>
    <t xml:space="preserve"> </t>
  </si>
  <si>
    <t xml:space="preserve">                                                                                                                                                                                                                                                                                                                                                                                                                                                                                                                                                                                                                                                                                                                                                                                                                                                                                                                                                                                                                                                                                                                                                                                                                                                                                                                                                                                                                                                                                                                                                                                                                                                                                                                                                                                                                                                                                                                                                                                                                                                                                                                                                                                                                                                                                                                                                                                                                                                                                                                                                                                                                                                                                                                                                                                                                                                                                                                                                                                                                                                                                                                                                                                                                                                                                                                                                                                                                                                                                                                                                                                                                                                                                                                                                                                                                                                                                                                                                                                                                                                                                                                                                                                                                                                                                                                                                                                                                                                                                                                                                                                                                                                    </t>
  </si>
  <si>
    <t xml:space="preserve"> PCM-20250215-00000830 </t>
  </si>
  <si>
    <t>LTE site still down and  site located in aramco area access issue need special permission</t>
  </si>
  <si>
    <t>PCM-20251108-00000467</t>
  </si>
  <si>
    <t>90 MIN</t>
  </si>
  <si>
    <t>PCM-20251108-00000523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</si>
  <si>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</si>
  <si>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</si>
  <si>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</si>
  <si>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</si>
  <si>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</si>
  <si>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</si>
  <si>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</si>
  <si>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 xml:space="preserve">Power not restore and site was working on PG , Currently, PG disconnected as per the neighbor request // EM team moved to check ETA: 50 min </t>
  </si>
  <si>
    <t>PCM-20251108-00000234</t>
  </si>
  <si>
    <t>TE issue  (No module fan detected) alarm active TE Team facing access issue As per building owner Site rent is pending since 1 month and he not allowing to work also he said don't come in night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</si>
</sst>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000000"/>
      <name val="Arial"/>
    </font>
    <font>
      <sz val="11"/>
      <color theme="1"/>
      <name val="Aptos"/>
      <charset val="1"/>
    </font>
    <font>
      <sz val="11"/>
      <color theme="0" tint="-0.89999084444715716"/>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0" borderId="1" xfId="0" applyFont="1" applyFill="1" applyBorder="1"/>
    <xf numFmtId="0" fontId="34" fillId="0" borderId="0" xfId="0" applyFont="1"/>
    <xf numFmtId="0" fontId="35"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7" dataDxfId="156" headerRowBorderDxfId="154" tableBorderDxfId="155" totalsRowBorderDxfId="153">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6" totalsRowShown="0" headerRowDxfId="31" dataDxfId="30" headerRowBorderDxfId="28" tableBorderDxfId="29">
  <autoFilter ref="A1:L2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306.40004687500186</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45969.348472800928</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45969.348472800928</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45969.348472800928</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45969.348472800928</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45969.348472800928</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45969.348472800928</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45969.348472800928</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45969.348472800928</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45969.348472800928</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45969.348472800928</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45969.348472800928</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45969.348472800928</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45969.348472800928</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45969.348472800928</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45969.348472800928</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45969.348472800928</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45969.348472800928</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45969.348472800928</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45969.348472800928</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45969.348472800928</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45969.348472800928</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45969.348472800928</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45969.348472800928</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45969.348472800928</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45969.348472800928</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45969.348472800928</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45969.348472800928</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45969.348472800928</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45969.348472800928</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45969.348472800928</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45969.348472800928</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45969.348472800928</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45969.348472800928</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45969.348472800928</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45969.348472800928</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45969.348472800928</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45969.348472800928</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45969.348472800928</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45969.348472800928</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45969.348472800928</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45969.348472800928</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45969.348472800928</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45969.348472800928</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45969.348472800928</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45969.348472800928</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45969.348472800928</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45969.348472800928</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45969.348472800928</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45969.348472800928</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45969.348472800928</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45969.348472800928</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45969.348472800928</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45969.348472800928</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45969.348472800928</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45969.348472800928</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45969.348472800928</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45969.348472800928</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45969.348472800928</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45969.348472800928</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45969.348472800928</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45969.348472800928</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45969.348472800928</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45969.348472800928</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45969.348472800928</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45969.348472800928</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45969.348472800928</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45969.348472800928</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45969.348472800928</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45969.348472800928</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45969.348472800928</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45969.348472800928</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9A43EAC8-907D-4272-A209-E4C63E7AF4EA}"/>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workbookViewId="0">
      <selection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1" ca="1" si="0">IFERROR(NOW()-F3,"-")</f>
        <v>144.34863483796653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45969.348472800928</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57" t="s">
        <v>39107</v>
      </c>
      <c r="B5" s="18" t="str">
        <f>IFERROR(VLOOKUP(D5,DB!A:K,11,0),"")</f>
        <v>R2</v>
      </c>
      <c r="C5" s="18"/>
      <c r="D5" s="156" t="s">
        <v>25596</v>
      </c>
      <c r="E5" s="61" t="s">
        <v>39021</v>
      </c>
      <c r="F5" s="104">
        <v>45969.321053240739</v>
      </c>
      <c r="G5" s="105">
        <f t="shared" ca="1" si="0"/>
        <v>2.7419560188718606E-2</v>
      </c>
      <c r="H5" s="74">
        <v>45969.315497685187</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45969.348472800928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45969.348472800928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45969.348472800928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45969.348472800928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45969.348472800928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45969.348472800928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45969.348472800928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45969.348472800928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45969.348472800928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45969.348472800928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45969.348472800928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45969.348472800928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45969.348472800928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45969.348472800928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45969.348472800928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45969.348472800928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45969.348472800928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45969.348472800928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45969.348472800928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45969.348472800928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45969.348472800928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45969.348472800928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45969.348472800928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45969.348472800928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45969.348472800928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45969.348472800928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ref="G32:G63" ca="1" si="1">IFERROR(NOW()-F32,"-")</f>
        <v>45969.348472800928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45969.348472800928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45969.348472800928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45969.348472800928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45969.348472800928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45969.348472800928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45969.348472800928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45969.348472800928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45969.348472800928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45969.348472800928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45969.348472800928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45969.348472800928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45969.348472800928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45969.348472800928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45969.348472800928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45969.348472800928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45969.348472800928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45969.348472800928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45969.348472800928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45969.348472800928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45969.348472800928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45969.348472800928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45969.348472800928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45969.348472800928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45969.348472800928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45969.348472800928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45969.348472800928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45969.348472800928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45969.348472800928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45969.348472800928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45969.348472800928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45969.348472800928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ref="G64:G95" ca="1" si="2">IFERROR(NOW()-F64,"-")</f>
        <v>45969.348472800928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45969.348472800928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45969.348472800928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45969.348472800928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45969.348472800928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45969.348472800928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33"/>
      <c r="B70" s="134" t="str">
        <f>IFERROR(VLOOKUP(D70,DB!A:K,11,0),"")</f>
        <v/>
      </c>
      <c r="C70" s="134"/>
      <c r="D70" s="134"/>
      <c r="E70" s="135"/>
      <c r="F70" s="136"/>
      <c r="G70" s="137">
        <f t="shared" ca="1" si="2"/>
        <v>45969.348472800928</v>
      </c>
      <c r="H70" s="136"/>
      <c r="I70" s="134" t="str">
        <f>IFERROR(VLOOKUP(D70,DB!A:F,6,0),"")</f>
        <v/>
      </c>
      <c r="J70" s="134" t="str">
        <f>IFERROR(VLOOKUP(D70,DB!A:G,7,0),"")</f>
        <v/>
      </c>
      <c r="K70" s="138"/>
      <c r="L70" s="134" t="str">
        <f>IFERROR(VLOOKUP(D70,DB!A:I,9,0),"")</f>
        <v/>
      </c>
      <c r="M70" s="134"/>
      <c r="N70" s="134"/>
      <c r="O70" s="134"/>
      <c r="P70" s="134"/>
      <c r="Q70" s="134"/>
      <c r="R70" s="134"/>
      <c r="S70" s="134"/>
      <c r="T70" s="134"/>
      <c r="U70" s="134"/>
      <c r="V70" s="134"/>
      <c r="W70" s="134"/>
      <c r="X70" s="134"/>
      <c r="Y70" s="134"/>
      <c r="Z70" s="134"/>
      <c r="AA70" s="134"/>
      <c r="AB70" s="134"/>
      <c r="AC70" s="134"/>
      <c r="AD70" s="134"/>
      <c r="AE70" s="134"/>
      <c r="AF70" s="134"/>
      <c r="AG70" s="134"/>
      <c r="AH70" s="134"/>
      <c r="AI70" s="134"/>
      <c r="AJ70" s="134"/>
      <c r="AK70" s="134"/>
      <c r="AL70" s="134"/>
      <c r="AM70" s="134"/>
      <c r="AN70" s="134"/>
      <c r="AO70" s="134"/>
      <c r="AP70" s="134"/>
      <c r="AQ70" s="134"/>
      <c r="AR70" s="134"/>
      <c r="AS70" s="134"/>
      <c r="AT70" s="134"/>
      <c r="AU70" s="134"/>
      <c r="AV70" s="134"/>
      <c r="AW70" s="134"/>
      <c r="AX70" s="134"/>
      <c r="AY70" s="134"/>
      <c r="AZ70" s="134"/>
      <c r="BA70" s="134"/>
      <c r="BB70" s="134"/>
      <c r="BC70" s="134"/>
      <c r="BD70" s="134"/>
      <c r="BE70" s="134"/>
      <c r="BF70" s="134"/>
      <c r="BG70" s="134"/>
      <c r="BH70" s="134"/>
      <c r="BI70" s="134"/>
      <c r="BJ70" s="134"/>
      <c r="BK70" s="134"/>
      <c r="BL70" s="134"/>
      <c r="BM70" s="134"/>
      <c r="BN70" s="134"/>
      <c r="BO70" s="134"/>
      <c r="BP70" s="134"/>
      <c r="BQ70" s="134"/>
      <c r="BR70" s="134"/>
      <c r="BS70" s="134"/>
      <c r="BT70" s="134"/>
      <c r="BU70" s="134"/>
      <c r="BV70" s="134"/>
      <c r="BW70" s="134"/>
      <c r="BX70" s="134"/>
      <c r="BY70" s="134"/>
      <c r="BZ70" s="134"/>
      <c r="CA70" s="134"/>
      <c r="CB70" s="134"/>
      <c r="CC70" s="134"/>
      <c r="CD70" s="134"/>
      <c r="CE70" s="134"/>
      <c r="CF70" s="134"/>
      <c r="CG70" s="134"/>
      <c r="CH70" s="134"/>
      <c r="CI70" s="134"/>
      <c r="CJ70" s="139"/>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45969.348472800928</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45969.348472800928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45969.348472800928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45969.348472800928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45969.348472800928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45969.348472800928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45969.348472800928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45969.348472800928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45969.348472800928</v>
      </c>
      <c r="H10" s="22" t="s">
        <v>39108</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45969.348472800928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45969.348472800928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45969.348472800928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45969.348472800928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45969.348472800928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45969.348472800928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45969.348472800928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45969.348472800928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45969.348472800928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45969.348472800928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45969.348472800928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45969.348472800928</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39109</v>
      </c>
      <c r="D23" s="18"/>
      <c r="E23" s="18"/>
      <c r="F23" s="20"/>
      <c r="G23" s="21">
        <f t="shared" ref="G23:G86" ca="1" si="1">IFERROR(NOW()-F23,"-")</f>
        <v>45969.348472800928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45969.348472800928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45969.348472800928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45969.348472800928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45969.348472800928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45969.348472800928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45969.348472800928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45969.348472800928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45969.348472800928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45969.348472800928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45969.348472800928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45969.348472800928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45969.348472800928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45969.348472800928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45969.348472800928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45969.348472800928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45969.348472800928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45969.348472800928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45969.348472800928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45969.348472800928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45969.348472800928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45969.348472800928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45969.348472800928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45969.348472800928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45969.348472800928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45969.348472800928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45969.348472800928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45969.348472800928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45969.348472800928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45969.348472800928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45969.348472800928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45969.348472800928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45969.348472800928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45969.348472800928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45969.348472800928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45969.348472800928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45969.348472800928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45969.348472800928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45969.348472800928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45969.348472800928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45969.348472800928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45969.348472800928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45969.348472800928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45969.348472800928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45969.348472800928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45969.348472800928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45969.348472800928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45969.348472800928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45969.348472800928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45969.348472800928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45969.348472800928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45969.348472800928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45969.348472800928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45969.348472800928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45969.348472800928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45969.348472800928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45969.348472800928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45969.348472800928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45969.348472800928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45969.348472800928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45969.348472800928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45969.348472800928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45969.348472800928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45969.348472800928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45969.348472800928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45969.348472800928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45969.348472800928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45969.348472800928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45969.348472800928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45969.348472800928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45969.348472800928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45969.348472800928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45969.348472800928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45969.348472800928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45969.348472800928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45969.348472800928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45969.348472800928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45969.348472800928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45969.348472800928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45969.348472800928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45969.348472800928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45969.348472800928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45969.348472800928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45969.348472800928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45969.348472800928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45969.348472800928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45969.348472800928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45969.348472800928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45969.348472800928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45969.348472800928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45969.348472800928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45969.348472800928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45969.348472800928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45969.348472800928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45969.348472800928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45969.348472800928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45969.348472800928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45969.348472800928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45969.348472800928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45969.348472800928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45969.348472800928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45969.348472800928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45969.348472800928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45969.348472800928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45969.348472800928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45969.348472800928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45969.348472800928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45969.348472800928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45969.348472800928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45969.348472800928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45969.348472800928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45969.348472800928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45969.348472800928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45969.348472800928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45969.348472800928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45969.348472800928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45969.348472800928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45969.348472800928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45969.348472800928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45969.348472800928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45969.348472800928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45969.348472800928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45969.348472800928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45969.348472800928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45969.348472800928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45969.348472800928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45969.348472800928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45969.348472800928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45969.348472800928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45969.348472800928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45969.348472800928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45969.348472800928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45969.348472800928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45969.348472800928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45969.348472800928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45969.348472800928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45969.348472800928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45969.348472800928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45969.348472800928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45969.348472800928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45969.348472800928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45969.348472800928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45969.348472800928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45969.348472800928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45969.348472800928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45969.348472800928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45969.348472800928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45969.348472800928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45969.348472800928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45969.348472800928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45969.348472800928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45969.348472800928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45969.348472800928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45969.348472800928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45969.348472800928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45969.348472800928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45969.348472800928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45969.348472800928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45969.348472800928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45969.348472800928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45969.348472800928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45969.348472800928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45969.348472800928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45969.348472800928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45969.348472800928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45969.348472800928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45969.348472800928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45969.348472800928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45969.348472800928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45969.348472800928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45969.348472800928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45969.348472800928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45969.348472800928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45969.348472800928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45969.348472800928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45969.348472800928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45969.348472800928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45969.348472800928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45969.348472800928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45969.348472800928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45969.348472800928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45969.348472800928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45969.348472800928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45969.348472800928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45969.348472800928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45969.348472800928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45969.348472800928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45969.348472800928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45969.348472800928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45969.348472800928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45969.348472800928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45969.348472800928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45969.348472800928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45969.348472800928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45969.348472800928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45969.348472800928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45969.348472800928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45969.348472800928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45969.348472800928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45969.348472800928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45969.348472800928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45969.348472800928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45969.348472800928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45969.348472800928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45969.348472800928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45969.348472800928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45969.348472800928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45969.348472800928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45969.348472800928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45969.348472800928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45969.348472800928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45969.348472800928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45969.348472800928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45969.348472800928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45969.348472800928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45969.348472800928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45969.348472800928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45969.348472800928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45969.348472800928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45969.348472800928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45969.348472800928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45969.348472800928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45969.348472800928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45969.348472800928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45969.348472800928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45969.348472800928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45969.348472800928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45969.348472800928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45969.348472800928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45969.348472800928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45969.348472800928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45969.348472800928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45969.348472800928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45969.348472800928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45969.348472800928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45969.348472800928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45969.348472800928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45969.348472800928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45969.348472800928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45969.348472800928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45969.348472800928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45969.348472800928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45969.348472800928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45969.348472800928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45969.348472800928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45969.348472800928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45969.348472800928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45969.348472800928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45969.348472800928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45969.348472800928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45969.348472800928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45969.348472800928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45969.348472800928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45969.348472800928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45969.348472800928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45969.348472800928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45969.348472800928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45969.348472800928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45969.348472800928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45969.348472800928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45969.348472800928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45969.348472800928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45969.348472800928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45969.348472800928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45969.348472800928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45969.348472800928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45969.348472800928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45969.348472800928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45969.348472800928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45969.348472800928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45969.348472800928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45969.348472800928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45969.348472800928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45969.348472800928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45969.348472800928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45969.348472800928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45969.348472800928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45969.348472800928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45969.348472800928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45969.348472800928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45969.348472800928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45969.348472800928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45969.348472800928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45969.348472800928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45969.348472800928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45969.348472800928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45969.348472800928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45969.348472800928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45969.348472800928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45969.348472800928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45969.348472800928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45969.348472800928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45969.348472800928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45969.348472800928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45969.348472800928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45969.348472800928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45969.348472800928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45969.348472800928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45969.348472800928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45969.348472800928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45969.348472800928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45969.348472800928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45969.348472800928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45969.348472800928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45969.348472800928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45969.348472800928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45969.348472800928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45969.348472800928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45969.348472800928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45969.348472800928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45969.348472800928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45969.348472800928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45969.348472800928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45969.348472800928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45969.348472800928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45969.348472800928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45969.348472800928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45969.348472800928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45969.348472800928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45969.348472800928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45969.348472800928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45969.348472800928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45969.348472800928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45969.348472800928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45969.348472800928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45969.348472800928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45969.348472800928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45969.348472800928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45969.348472800928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45969.348472800928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45969.348472800928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45969.348472800928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45969.348472800928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45969.348472800928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45969.348472800928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45969.348472800928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45969.348472800928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45969.348472800928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45969.348472800928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45969.348472800928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45969.348472800928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45969.348472800928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45969.348472800928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45969.348472800928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45969.348472800928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45969.348472800928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45969.348472800928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45969.348472800928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45969.348472800928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45969.348472800928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45969.348472800928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45969.348472800928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45969.348472800928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45969.348472800928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45969.348472800928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45969.348472800928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45969.348472800928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45969.348472800928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45969.348472800928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45969.348472800928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45969.348472800928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45969.348472800928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45969.348472800928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45969.348472800928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45969.348472800928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45969.348472800928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45969.348472800928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45969.348472800928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45969.348472800928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45969.348472800928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45969.348472800928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45969.348472800928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45969.348472800928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45969.348472800928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45969.348472800928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45969.348472800928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45969.348472800928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45969.348472800928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45969.348472800928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45969.348472800928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45969.348472800928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45969.348472800928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45969.348472800928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45969.348472800928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45969.348472800928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45969.348472800928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45969.348472800928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45969.348472800928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45969.348472800928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45969.348472800928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45969.348472800928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45969.348472800928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45969.348472800928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45969.348472800928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45969.348472800928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45969.348472800928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45969.348472800928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45969.348472800928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45969.348472800928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45969.348472800928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45969.348472800928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45969.348472800928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45969.348472800928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45969.348472800928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45969.348472800928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45969.348472800928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45969.348472800928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45969.348472800928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45969.348472800928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45969.348472800928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45969.348472800928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45969.348472800928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45969.348472800928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45969.348472800928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45969.348472800928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45969.348472800928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45969.348472800928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45969.348472800928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45969.348472800928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45969.348472800928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45969.348472800928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45969.348472800928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45969.348472800928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45969.348472800928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45969.348472800928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45969.348472800928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45969.348472800928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45969.348472800928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45969.348472800928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45969.348472800928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45969.348472800928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45969.348472800928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45969.348472800928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45969.348472800928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45969.348472800928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45969.348472800928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45969.348472800928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45969.348472800928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45969.348472800928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45969.348472800928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45969.348472800928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45969.348472800928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45969.348472800928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45969.348472800928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45969.348472800928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45969.348472800928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45969.348472800928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45969.348472800928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45969.348472800928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45969.348472800928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45969.348472800928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45969.348472800928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45969.348472800928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45969.348472800928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45969.348472800928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45969.348472800928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45969.348472800928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45969.348472800928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45969.348472800928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45969.348472800928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45969.348472800928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45969.348472800928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45969.348472800928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45969.348472800928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45969.348472800928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45969.348472800928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45969.348472800928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45969.348472800928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45969.348472800928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45969.348472800928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45969.348472800928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45969.348472800928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45969.348472800928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45969.348472800928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45969.348472800928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45969.348472800928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45969.348472800928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45969.348472800928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45969.348472800928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45969.348472800928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45969.348472800928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45969.348472800928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45969.348472800928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45969.348472800928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45969.348472800928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45969.348472800928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45969.348472800928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45969.348472800928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45969.348472800928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45969.348472800928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45969.348472800928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45969.348472800928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45969.348472800928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45969.348472800928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45969.348472800928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45969.348472800928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45969.348472800928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45969.348472800928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45969.348472800928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45969.348472800928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45969.348472800928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45969.348472800928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45969.348472800928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45969.348472800928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45969.348472800928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45969.348472800928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45969.348472800928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45969.348472800928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45969.348472800928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45969.348472800928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45969.348472800928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45969.348472800928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45969.348472800928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45969.348472800928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45969.348472800928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45969.348472800928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45969.348472800928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45969.348472800928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45969.348472800928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45969.348472800928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45969.348472800928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45969.348472800928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45969.348472800928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45969.348472800928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45969.348472800928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45969.348472800928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45969.348472800928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45969.348472800928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45969.348472800928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45969.348472800928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45969.348472800928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45969.348472800928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45969.348472800928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45969.348472800928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45969.348472800928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45969.348472800928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45969.348472800928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45969.348472800928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45969.348472800928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45969.348472800928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45969.348472800928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45969.348472800928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45969.348472800928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45969.348472800928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45969.348472800928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45969.348472800928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45969.348472800928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45969.348472800928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45969.348472800928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45969.348472800928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45969.348472800928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45969.348472800928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45969.348472800928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45969.348472800928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45969.348472800928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45969.348472800928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45969.348472800928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45969.348472800928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45969.348472800928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45969.348472800928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45969.348472800928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45969.348472800928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45969.348472800928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45969.348472800928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45969.348472800928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45969.348472800928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45969.348472800928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45969.348472800928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45969.348472800928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45969.348472800928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45969.348472800928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45969.348472800928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45969.348472800928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45969.348472800928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45969.348472800928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45969.348472800928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45969.348472800928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45969.348472800928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45969.348472800928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45969.348472800928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45969.348472800928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45969.348472800928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45969.348472800928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45969.348472800928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45969.348472800928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45969.348472800928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45969.348472800928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45969.348472800928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45969.348472800928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45969.348472800928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45969.348472800928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45969.348472800928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45969.348472800928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45969.348472800928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45969.348472800928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45969.348472800928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45969.348472800928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45969.348472800928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45969.348472800928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45969.348472800928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45969.348472800928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45969.348472800928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45969.348472800928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45969.348472800928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45969.348472800928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45969.348472800928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45969.348472800928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45969.348472800928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45969.348472800928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45969.348472800928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45969.348472800928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45969.348472800928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45969.348472800928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45969.348472800928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45969.348472800928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45969.348472800928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45969.348472800928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45969.348472800928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45969.348472800928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45969.348472800928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45969.348472800928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45969.348472800928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45969.348472800928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45969.348472800928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45969.348472800928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45969.348472800928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45969.348472800928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45969.348472800928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45969.348472800928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45969.348472800928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45969.348472800928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45969.348472800928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45969.348472800928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45969.348472800928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45969.348472800928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45969.348472800928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45969.348472800928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45969.348472800928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45969.348472800928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45969.348472800928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45969.348472800928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45969.348472800928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45969.348472800928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45969.348472800928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45969.348472800928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45969.348472800928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45969.348472800928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45969.348472800928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45969.348472800928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45969.348472800928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45969.348472800928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45969.348472800928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45969.348472800928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45969.348472800928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45969.348472800928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45969.348472800928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45969.348472800928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45969.348472800928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45969.348472800928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45969.348472800928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45969.348472800928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45969.348472800928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45969.348472800928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45969.348472800928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45969.348472800928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45969.348472800928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45969.348472800928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45969.348472800928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45969.348472800928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45969.348472800928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45969.348472800928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45969.348472800928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45969.348472800928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45969.348472800928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45969.348472800928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45969.348472800928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45969.348472800928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45969.348472800928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45969.348472800928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45969.348472800928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45969.348472800928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45969.348472800928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45969.348472800928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45969.348472800928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45969.348472800928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45969.348472800928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45969.348472800928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45969.348472800928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45969.348472800928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45969.348472800928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45969.348472800928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45969.348472800928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45969.348472800928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45969.348472800928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45969.348472800928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45969.348472800928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45969.348472800928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45969.348472800928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45969.348472800928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45969.348472800928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45969.348472800928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45969.348472800928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45969.348472800928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45969.348472800928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45969.348472800928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45969.348472800928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45969.348472800928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45969.348472800928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45969.348472800928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45969.348472800928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45969.348472800928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45969.348472800928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45969.348472800928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45969.348472800928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45969.348472800928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45969.348472800928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45969.348472800928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45969.348472800928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45969.348472800928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45969.348472800928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45969.348472800928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45969.348472800928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45969.348472800928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45969.348472800928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45969.348472800928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45969.348472800928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45969.348472800928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45969.348472800928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45969.348472800928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45969.348472800928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45969.348472800928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45969.348472800928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45969.348472800928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45969.348472800928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45969.348472800928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45969.348472800928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45969.348472800928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45969.348472800928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45969.348472800928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45969.348472800928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45969.348472800928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45969.348472800928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45969.348472800928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45969.348472800928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45969.348472800928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45969.348472800928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45969.348472800928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45969.348472800928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45969.348472800928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45969.348472800928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45969.348472800928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45969.348472800928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45969.348472800928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45969.348472800928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45969.348472800928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45969.348472800928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45969.348472800928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45969.348472800928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45969.348472800928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45969.348472800928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45969.348472800928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45969.348472800928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45969.348472800928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45969.348472800928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45969.348472800928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45969.348472800928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45969.348472800928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45969.348472800928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45969.348472800928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45969.348472800928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45969.348472800928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45969.348472800928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45969.348472800928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45969.348472800928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45969.348472800928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45969.348472800928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45969.348472800928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45969.348472800928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45969.348472800928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45969.348472800928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45969.348472800928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45969.348472800928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45969.348472800928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45969.348472800928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45969.348472800928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45969.348472800928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45969.348472800928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45969.348472800928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45969.348472800928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45969.348472800928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45969.348472800928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45969.348472800928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45969.348472800928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45969.348472800928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45969.348472800928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45969.348472800928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45969.348472800928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45969.348472800928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45969.348472800928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45969.348472800928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45969.348472800928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45969.348472800928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45969.348472800928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45969.348472800928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45969.348472800928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45969.348472800928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45969.348472800928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45969.348472800928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45969.348472800928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45969.348472800928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45969.348472800928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45969.348472800928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45969.348472800928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45969.348472800928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45969.348472800928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45969.348472800928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45969.348472800928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45969.348472800928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45969.348472800928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45969.348472800928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45969.348472800928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45969.348472800928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45969.348472800928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45969.348472800928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45969.348472800928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45969.348472800928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45969.348472800928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45969.348472800928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45969.348472800928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45969.348472800928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45969.348472800928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45969.348472800928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45969.348472800928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45969.348472800928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45969.348472800928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45969.348472800928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45969.348472800928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45969.348472800928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45969.348472800928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45969.348472800928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45969.348472800928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45969.348472800928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45969.348472800928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45969.348472800928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45969.348472800928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45969.348472800928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45969.348472800928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45969.348472800928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45969.348472800928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45969.348472800928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45969.348472800928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45969.348472800928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45969.348472800928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45969.348472800928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45969.348472800928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45969.348472800928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45969.348472800928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45969.348472800928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45969.348472800928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45969.348472800928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45969.348472800928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45969.348472800928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45969.348472800928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45969.348472800928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45969.348472800928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45969.348472800928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45969.348472800928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45969.348472800928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45969.348472800928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45969.348472800928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45969.348472800928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45969.348472800928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45969.348472800928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45969.348472800928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45969.348472800928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45969.348472800928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45969.348472800928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45969.348472800928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45969.348472800928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45969.348472800928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45969.348472800928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45969.348472800928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45969.348472800928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45969.348472800928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45969.348472800928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45969.348472800928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45969.348472800928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45969.348472800928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45969.348472800928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45969.348472800928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45969.348472800928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45969.348472800928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45969.348472800928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45969.348472800928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45969.348472800928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45969.348472800928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45969.348472800928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45969.348472800928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45969.348472800928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45969.348472800928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45969.348472800928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45969.348472800928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45969.348472800928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45969.348472800928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45969.348472800928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45969.348472800928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45969.348472800928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45969.348472800928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45969.348472800928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45969.348472800928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45969.348472800928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45969.348472800928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45969.348472800928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45969.348472800928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45969.348472800928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45969.348472800928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45969.348472800928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45969.348472800928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45969.348472800928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45969.348472800928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45969.348472800928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45969.348472800928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45969.348472800928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45969.348472800928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45969.348472800928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45969.348472800928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45969.348472800928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45969.348472800928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45969.348472800928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45969.348472800928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45969.348472800928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45969.348472800928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45969.348472800928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45969.348472800928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45969.348472800928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45969.348472800928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45969.348472800928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45969.348472800928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45969.348472800928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45969.348472800928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45969.348472800928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45969.348472800928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45969.348472800928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45969.348472800928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45969.348472800928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45969.348472800928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45969.348472800928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45969.348472800928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45969.348472800928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45969.348472800928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45969.348472800928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45969.348472800928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45969.348472800928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45969.348472800928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45969.348472800928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45969.348472800928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45969.348472800928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45969.348472800928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45969.348472800928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45969.348472800928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45969.348472800928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45969.348472800928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45969.348472800928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45969.348472800928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45969.348472800928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45969.348472800928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45969.348472800928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45969.348472800928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45969.348472800928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45969.348472800928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45969.348472800928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45969.348472800928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45969.348472800928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45969.348472800928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45969.348472800928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45969.348472800928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45969.348472800928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45969.348472800928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45969.348472800928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45969.348472800928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45969.348472800928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45969.348472800928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45969.348472800928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45969.348472800928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45969.348472800928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45969.348472800928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45969.348472800928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45969.348472800928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45969.348472800928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45969.348472800928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45969.348472800928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45969.348472800928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45969.348472800928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45969.348472800928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45969.348472800928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45969.348472800928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45969.348472800928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45969.348472800928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45969.348472800928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45969.348472800928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45969.348472800928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45969.348472800928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45969.348472800928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45969.348472800928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45969.348472800928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45969.348472800928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45969.348472800928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45969.348472800928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45969.348472800928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45969.348472800928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45969.348472800928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45969.348472800928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45969.348472800928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45969.348472800928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45969.348472800928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45969.348472800928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45969.348472800928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45969.348472800928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45969.348472800928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45969.348472800928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45969.348472800928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45969.348472800928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45969.348472800928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45969.348472800928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45969.348472800928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45969.348472800928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45969.348472800928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45969.348472800928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45969.348472800928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45969.348472800928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45969.348472800928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45969.348472800928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45969.348472800928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45969.348472800928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45969.348472800928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45969.348472800928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45969.348472800928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45969.348472800928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45969.348472800928</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tabSelected="1" workbookViewId="0">
      <selection activeCell="H5" sqref="H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32" ca="1" si="0">IFERROR(NOW()-F2,"")</f>
        <v>265.8677552083318</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1</v>
      </c>
      <c r="D3" s="110" t="s">
        <v>38521</v>
      </c>
      <c r="E3" s="95" t="s">
        <v>39021</v>
      </c>
      <c r="F3" s="111">
        <v>45969.316666666666</v>
      </c>
      <c r="G3" s="112">
        <f t="shared" ca="1" si="0"/>
        <v>3.1806134262296837E-2</v>
      </c>
      <c r="H3" s="111">
        <v>45969.305162037039</v>
      </c>
      <c r="I3" s="108" t="str">
        <f>IFERROR(VLOOKUP(D3,DB!A:F,6,0),"")</f>
        <v>Generator-SG</v>
      </c>
      <c r="J3" s="141" t="str">
        <f>IFERROR(VLOOKUP(D3,DB!A:G,7,0),"")</f>
        <v>Vandalized</v>
      </c>
      <c r="K3" s="113" t="s">
        <v>39113</v>
      </c>
      <c r="L3" s="110" t="str">
        <f>IFERROR(VLOOKUP(D3,DB!A:I,9,0),"")</f>
        <v>Latis</v>
      </c>
    </row>
    <row r="4" spans="1:16" ht="15" customHeight="1">
      <c r="A4" s="108"/>
      <c r="B4" s="108" t="str">
        <f>IFERROR(VLOOKUP(D4,DB!A:K,11,0),"")</f>
        <v>R4</v>
      </c>
      <c r="C4" s="109"/>
      <c r="D4" s="110" t="s">
        <v>38556</v>
      </c>
      <c r="E4" s="95"/>
      <c r="F4" s="111"/>
      <c r="G4" s="112">
        <f t="shared" ca="1" si="0"/>
        <v>45969.348472800928</v>
      </c>
      <c r="H4" s="111"/>
      <c r="I4" s="108" t="str">
        <f>IFERROR(VLOOKUP(D4,DB!A:F,6,0),"")</f>
        <v>SCECO</v>
      </c>
      <c r="J4" s="108" t="str">
        <f>IFERROR(VLOOKUP(D4,DB!A:G,7,0),"")</f>
        <v>No BB Shifted</v>
      </c>
      <c r="K4" s="113"/>
      <c r="L4" s="110" t="str">
        <f>IFERROR(VLOOKUP(D4,DB!A:I,9,0),"")</f>
        <v>Latis</v>
      </c>
    </row>
    <row r="5" spans="1:16" ht="15" customHeight="1">
      <c r="A5" s="108" t="s">
        <v>39114</v>
      </c>
      <c r="B5" s="108" t="str">
        <f>IFERROR(VLOOKUP(D5,DB!A:K,11,0),"")</f>
        <v>R4</v>
      </c>
      <c r="C5" s="109">
        <v>1</v>
      </c>
      <c r="D5" s="110" t="s">
        <v>28530</v>
      </c>
      <c r="E5" s="95" t="s">
        <v>39021</v>
      </c>
      <c r="F5" s="111">
        <v>45969.343055555553</v>
      </c>
      <c r="G5" s="112">
        <f t="shared" ca="1" si="0"/>
        <v>5.4172453747014515E-3</v>
      </c>
      <c r="H5" s="111">
        <v>45969.337361111109</v>
      </c>
      <c r="I5" s="108" t="str">
        <f>IFERROR(VLOOKUP(D5,DB!A:F,6,0),"")</f>
        <v>SCECO</v>
      </c>
      <c r="J5" s="108" t="str">
        <f>IFERROR(VLOOKUP(D5,DB!A:G,7,0),"")</f>
        <v>In progress+Dead</v>
      </c>
      <c r="K5" s="113"/>
      <c r="L5" s="110" t="str">
        <f>IFERROR(VLOOKUP(D5,DB!A:I,9,0),"")</f>
        <v>Latis</v>
      </c>
    </row>
    <row r="6" spans="1:16" ht="15" customHeight="1">
      <c r="A6" s="108"/>
      <c r="B6" s="108" t="str">
        <f>IFERROR(VLOOKUP(D6,DB!A:K,11,0),"")</f>
        <v/>
      </c>
      <c r="C6" s="109"/>
      <c r="D6" s="110"/>
      <c r="E6" s="95"/>
      <c r="F6" s="111"/>
      <c r="G6" s="112">
        <f t="shared" ca="1" si="0"/>
        <v>45969.348472800928</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45969.348472800928</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45969.348472800928</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45969.348472800928</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45969.348472800928</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45969.348472800928</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45969.348472800928</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45969.348472800928</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45969.348472800928</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45969.348472800928</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45969.348472800928</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45969.348472800928</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45969.348472800928</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45969.348472800928</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45969.348472800928</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45969.348472800928</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45969.348472800928</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45969.348472800928</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45969.348472800928</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45969.348472800928</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45969.348472800928</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45969.348472800928</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45969.348472800928</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45969.348472800928</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45969.348472800928</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45969.348472800928</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45969.348472800928</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45969.348472800928</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45969.348472800928</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45969.348472800928</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45969.348472800928</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45969.348472800928</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45969.348472800928</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45969.348472800928</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45969.348472800928</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45969.348472800928</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45969.348472800928</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45969.348472800928</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45969.348472800928</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45969.348472800928</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45969.348472800928</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45969.348472800928</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45969.348472800928</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45969.348472800928</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45969.348472800928</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45969.348472800928</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45969.348472800928</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45969.348472800928</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45969.348472800928</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45969.348472800928</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45969.348472800928</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45969.348472800928</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45969.348472800928</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45969.348472800928</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45969.348472800928</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45969.348472800928</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45969.348472800928</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45969.348472800928</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45969.348472800928</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45969.348472800928</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45969.348472800928</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45969.348472800928</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45969.348472800928</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45969.348472800928</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45969.348472800928</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45969.348472800928</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45969.348472800928</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45969.348472800928</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45969.348472800928</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45969.348472800928</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45969.348472800928</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45969.348472800928</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45969.348472800928</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45969.348472800928</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45969.348472800928</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45969.348472800928</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45969.348472800928</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45969.348472800928</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45969.348472800928</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45969.348472800928</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45969.348472800928</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45969.348472800928</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45969.348472800928</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45969.348472800928</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45969.348472800928</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45969.348472800928</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45969.348472800928</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45969.348472800928</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45969.348472800928</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45969.348472800928</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45969.348472800928</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45969.348472800928</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45969.348472800928</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45969.348472800928</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45969.348472800928</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45969.348472800928</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45969.348472800928</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45969.348472800928</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6"/>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39115</v>
      </c>
      <c r="B2" s="37" t="str">
        <f>IFERROR(VLOOKUP(D2,DB!A:K,11,0),"")</f>
        <v>R5</v>
      </c>
      <c r="C2" s="37">
        <v>3</v>
      </c>
      <c r="D2" s="107" t="s">
        <v>36011</v>
      </c>
      <c r="E2" s="37" t="s">
        <v>39021</v>
      </c>
      <c r="F2" s="38">
        <v>45891.832060185188</v>
      </c>
      <c r="G2" s="122">
        <f ca="1">IFERROR(NOW()-F2,"")</f>
        <v>77.516412615739682</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22">
        <f t="shared" ref="G3" ca="1" si="0">IFERROR(NOW()-F3,"")</f>
        <v>43.159595486111357</v>
      </c>
      <c r="H3" s="38">
        <v>45926.158159722225</v>
      </c>
      <c r="I3" s="37" t="str">
        <f>IFERROR(VLOOKUP(D3,DB!A:F,6,0),"")</f>
        <v>SCECO</v>
      </c>
      <c r="J3" s="37" t="str">
        <f>IFERROR(VLOOKUP(D3,DB!A:G,7,0),"")</f>
        <v>Good</v>
      </c>
      <c r="K3" s="37" t="s">
        <v>39118</v>
      </c>
      <c r="L3" s="37" t="str">
        <f>IFERROR(VLOOKUP(D3,DB!A:I,9,0),"")</f>
        <v>Latis</v>
      </c>
      <c r="M3" s="106"/>
    </row>
    <row r="4" spans="1:13" ht="48" customHeight="1">
      <c r="A4" s="130" t="s">
        <v>39119</v>
      </c>
      <c r="B4" s="130" t="str">
        <f>IFERROR(VLOOKUP(D4,DB!A:K,11,0),"")</f>
        <v>R5</v>
      </c>
      <c r="C4" s="130">
        <v>1</v>
      </c>
      <c r="D4" s="130" t="s">
        <v>34758</v>
      </c>
      <c r="E4" s="130" t="s">
        <v>39100</v>
      </c>
      <c r="F4" s="131">
        <v>45948.661111111112</v>
      </c>
      <c r="G4" s="132">
        <f t="shared" ref="G4:G65" ca="1" si="1">IFERROR(NOW()-F4,"")</f>
        <v>20.687361689815589</v>
      </c>
      <c r="H4" s="131">
        <v>45948.661111111112</v>
      </c>
      <c r="I4" s="130" t="str">
        <f>IFERROR(VLOOKUP(D4,DB!A:F,6,0),"")</f>
        <v>SCECO</v>
      </c>
      <c r="J4" s="130" t="str">
        <f>IFERROR(VLOOKUP(D4,DB!A:G,7,0),"")</f>
        <v>Dead</v>
      </c>
      <c r="K4" s="130" t="s">
        <v>39120</v>
      </c>
      <c r="L4" s="130" t="str">
        <f>IFERROR(VLOOKUP(D4,DB!A:I,9,0),"")</f>
        <v>Latis</v>
      </c>
    </row>
    <row r="5" spans="1:13" ht="30.75">
      <c r="A5" s="130" t="s">
        <v>39121</v>
      </c>
      <c r="B5" s="130" t="str">
        <f>IFERROR(VLOOKUP(D5,DB!A:K,11,0),"")</f>
        <v>R5</v>
      </c>
      <c r="C5" s="130">
        <v>1</v>
      </c>
      <c r="D5" s="130" t="s">
        <v>32330</v>
      </c>
      <c r="E5" s="107" t="s">
        <v>39021</v>
      </c>
      <c r="F5" s="131">
        <v>45968.848599537036</v>
      </c>
      <c r="G5" s="132">
        <f t="shared" ca="1" si="1"/>
        <v>0.49987326389236841</v>
      </c>
      <c r="H5" s="131">
        <v>45968.827465277776</v>
      </c>
      <c r="I5" s="130" t="str">
        <f>IFERROR(VLOOKUP(D5,DB!A:F,6,0),"")</f>
        <v>SCECO</v>
      </c>
      <c r="J5" s="130" t="str">
        <f>IFERROR(VLOOKUP(D5,DB!A:G,7,0),"")</f>
        <v>Dead</v>
      </c>
      <c r="K5" s="130" t="s">
        <v>39122</v>
      </c>
      <c r="L5" s="130" t="str">
        <f>IFERROR(VLOOKUP(D5,DB!A:I,9,0),"")</f>
        <v>Latis</v>
      </c>
    </row>
    <row r="6" spans="1:13" ht="30">
      <c r="A6" s="130" t="s">
        <v>39123</v>
      </c>
      <c r="B6" s="130" t="str">
        <f>IFERROR(VLOOKUP(D6,DB!A:K,11,0),"")</f>
        <v>R5</v>
      </c>
      <c r="C6" s="130">
        <v>1</v>
      </c>
      <c r="D6" s="130" t="s">
        <v>31937</v>
      </c>
      <c r="E6" s="130" t="s">
        <v>39021</v>
      </c>
      <c r="F6" s="131">
        <v>45969.156712962962</v>
      </c>
      <c r="G6" s="132">
        <f t="shared" ca="1" si="1"/>
        <v>0.19175983796594664</v>
      </c>
      <c r="H6" s="131">
        <v>45968.953599537039</v>
      </c>
      <c r="I6" s="130" t="str">
        <f>IFERROR(VLOOKUP(D6,DB!A:F,6,0),"")</f>
        <v>SCECO</v>
      </c>
      <c r="J6" s="130" t="str">
        <f>IFERROR(VLOOKUP(D6,DB!A:G,7,0),"")</f>
        <v>Good</v>
      </c>
      <c r="K6" s="130" t="s">
        <v>39124</v>
      </c>
      <c r="L6" s="130" t="str">
        <f>IFERROR(VLOOKUP(D6,DB!A:I,9,0),"")</f>
        <v>Latis</v>
      </c>
    </row>
    <row r="7" spans="1:13">
      <c r="A7" s="130"/>
      <c r="B7" s="130" t="str">
        <f>IFERROR(VLOOKUP(D7,DB!A:K,11,0),"")</f>
        <v/>
      </c>
      <c r="C7" s="130"/>
      <c r="D7" s="130"/>
      <c r="E7" s="130"/>
      <c r="F7" s="131"/>
      <c r="G7" s="132">
        <f t="shared" ca="1" si="1"/>
        <v>45969.348472800928</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45969.348472800928</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45969.348472800928</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45969.348472800928</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45969.348472800928</v>
      </c>
      <c r="H11" s="131"/>
      <c r="I11" s="130" t="str">
        <f>IFERROR(VLOOKUP(D11,DB!A:F,6,0),"")</f>
        <v/>
      </c>
      <c r="J11" s="130" t="str">
        <f>IFERROR(VLOOKUP(D11,DB!A:G,7,0),"")</f>
        <v/>
      </c>
      <c r="K11" s="130"/>
      <c r="L11" s="130" t="str">
        <f>IFERROR(VLOOKUP(D11,DB!A:I,9,0),"")</f>
        <v/>
      </c>
    </row>
    <row r="12" spans="1:13">
      <c r="A12" s="158"/>
      <c r="B12" s="130" t="str">
        <f>IFERROR(VLOOKUP(D12,DB!A:K,11,0),"")</f>
        <v/>
      </c>
      <c r="C12" s="130"/>
      <c r="D12" s="130"/>
      <c r="E12" s="130"/>
      <c r="F12" s="131"/>
      <c r="G12" s="132">
        <f t="shared" ca="1" si="1"/>
        <v>45969.348472800928</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45969.348472800928</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45969.348472800928</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45969.348472800928</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45969.348472800928</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45969.348472800928</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45969.348472800928</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45969.348472800928</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45969.348472800928</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45969.348472800928</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45969.348472800928</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45969.348472800928</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45969.348472800928</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45969.348472800928</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45969.348472800928</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45969.348472800928</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45969.348472800928</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45969.348472800928</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45969.348472800928</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45969.348472800928</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45969.348472800928</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45969.348472800928</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45969.348472800928</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45969.348472800928</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45969.348472800928</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45969.348472800928</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45969.348472800928</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45969.348472800928</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45969.348472800928</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45969.348472800928</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45969.348472800928</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45969.348472800928</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45969.348472800928</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45969.348472800928</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45969.348472800928</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45969.348472800928</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45969.348472800928</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45969.348472800928</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45969.348472800928</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45969.348472800928</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45969.348472800928</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45969.348472800928</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45969.348472800928</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45969.348472800928</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45969.348472800928</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45969.348472800928</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45969.348472800928</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45969.348472800928</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45969.348472800928</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45969.348472800928</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45969.348472800928</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45969.348472800928</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45969.348472800928</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45969.348472800928</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ref="G66:G129" ca="1" si="2">IFERROR(NOW()-F66,"")</f>
        <v>45969.348472800928</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45969.348472800928</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45969.348472800928</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45969.348472800928</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45969.348472800928</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45969.348472800928</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45969.348472800928</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45969.348472800928</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45969.348472800928</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45969.348472800928</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45969.348472800928</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45969.348472800928</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45969.348472800928</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45969.348472800928</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45969.348472800928</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45969.348472800928</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45969.348472800928</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45969.348472800928</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45969.348472800928</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45969.348472800928</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45969.348472800928</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45969.348472800928</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45969.348472800928</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45969.348472800928</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45969.348472800928</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45969.348472800928</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45969.348472800928</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45969.348472800928</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45969.348472800928</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45969.348472800928</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45969.348472800928</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45969.348472800928</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45969.348472800928</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45969.348472800928</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45969.348472800928</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45969.348472800928</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45969.348472800928</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45969.348472800928</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45969.348472800928</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45969.348472800928</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45969.348472800928</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45969.348472800928</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45969.348472800928</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45969.348472800928</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45969.348472800928</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45969.348472800928</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45969.348472800928</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45969.348472800928</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45969.348472800928</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45969.348472800928</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45969.348472800928</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45969.348472800928</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45969.348472800928</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45969.348472800928</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45969.348472800928</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45969.348472800928</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45969.348472800928</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45969.348472800928</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45969.348472800928</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45969.348472800928</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45969.348472800928</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45969.348472800928</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45969.348472800928</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45969.348472800928</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ref="G130:G193" ca="1" si="3">IFERROR(NOW()-F130,"")</f>
        <v>45969.348472800928</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45969.348472800928</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45969.348472800928</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45969.348472800928</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45969.348472800928</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45969.348472800928</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45969.348472800928</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45969.348472800928</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45969.348472800928</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45969.348472800928</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45969.348472800928</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45969.348472800928</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45969.348472800928</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45969.348472800928</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45969.348472800928</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45969.348472800928</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45969.348472800928</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45969.348472800928</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45969.348472800928</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45969.348472800928</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45969.348472800928</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45969.348472800928</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45969.348472800928</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45969.348472800928</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45969.348472800928</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45969.348472800928</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45969.348472800928</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45969.348472800928</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45969.348472800928</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45969.348472800928</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45969.348472800928</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45969.348472800928</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45969.348472800928</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45969.348472800928</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45969.348472800928</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45969.348472800928</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45969.348472800928</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45969.348472800928</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45969.348472800928</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45969.348472800928</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45969.348472800928</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45969.348472800928</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45969.348472800928</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45969.348472800928</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45969.348472800928</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45969.348472800928</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45969.348472800928</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45969.348472800928</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45969.348472800928</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45969.348472800928</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45969.348472800928</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45969.348472800928</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45969.348472800928</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45969.348472800928</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45969.348472800928</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45969.348472800928</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45969.348472800928</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45969.348472800928</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45969.348472800928</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45969.348472800928</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45969.348472800928</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45969.348472800928</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45969.348472800928</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45969.348472800928</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ref="G194:G257" ca="1" si="4">IFERROR(NOW()-F194,"")</f>
        <v>45969.348472800928</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45969.348472800928</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45969.348472800928</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45969.348472800928</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45969.348472800928</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45969.348472800928</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45969.348472800928</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45969.348472800928</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45969.348472800928</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45969.348472800928</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45969.348472800928</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45969.348472800928</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45969.348472800928</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45969.348472800928</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45969.348472800928</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45969.348472800928</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45969.348472800928</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45969.348472800928</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45969.348472800928</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45969.348472800928</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45969.348472800928</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45969.348472800928</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45969.348472800928</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45969.348472800928</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45969.348472800928</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45969.348472800928</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45969.348472800928</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45969.348472800928</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45969.348472800928</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45969.348472800928</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45969.348472800928</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45969.348472800928</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45969.348472800928</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45969.348472800928</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45969.348472800928</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45969.348472800928</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45969.348472800928</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45969.348472800928</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45969.348472800928</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45969.348472800928</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45969.348472800928</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45969.348472800928</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45969.348472800928</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45969.348472800928</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45969.348472800928</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45969.348472800928</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45969.348472800928</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45969.348472800928</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45969.348472800928</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45969.348472800928</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45969.348472800928</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45969.348472800928</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45969.348472800928</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45969.348472800928</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45969.348472800928</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45969.348472800928</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45969.348472800928</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45969.348472800928</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45969.348472800928</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45969.348472800928</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45969.348472800928</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45969.348472800928</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45969.348472800928</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45969.348472800928</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ref="G258:G321" ca="1" si="5">IFERROR(NOW()-F258,"")</f>
        <v>45969.348472800928</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45969.348472800928</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45969.348472800928</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45969.348472800928</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45969.348472800928</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45969.348472800928</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45969.348472800928</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45969.348472800928</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45969.348472800928</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45969.348472800928</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45969.348472800928</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45969.348472800928</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45969.348472800928</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45969.348472800928</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45969.348472800928</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45969.348472800928</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45969.348472800928</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45969.348472800928</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45969.348472800928</v>
      </c>
      <c r="H276" s="130"/>
      <c r="I276" s="130" t="str">
        <f>IFERROR(VLOOKUP(D276,DB!A:F,6,0),"")</f>
        <v/>
      </c>
      <c r="J276" s="130" t="str">
        <f>IFERROR(VLOOKUP(D276,DB!A:G,7,0),"")</f>
        <v/>
      </c>
      <c r="K276" s="130"/>
      <c r="L276" s="130" t="str">
        <f>IFERROR(VLOOKUP(D276,DB!A:I,9,0),"")</f>
        <v/>
      </c>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sheetData>
  <dataValidations count="2">
    <dataValidation allowBlank="1" showInputMessage="1" showErrorMessage="1" sqref="E1" xr:uid="{920C6338-E771-4DAE-8C89-92A9093EA4DE}"/>
    <dataValidation type="list" allowBlank="1" showInputMessage="1" showErrorMessage="1" sqref="E2:E2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c r="B2" s="148" t="str">
        <f>IFERROR(VLOOKUP(D2,DB!A:K,11,0),"")</f>
        <v/>
      </c>
      <c r="C2" s="149"/>
      <c r="D2"/>
      <c r="E2" s="130"/>
      <c r="F2" s="150"/>
      <c r="G2" s="105">
        <f t="shared" ref="G2:G16" ca="1" si="0">IFERROR(NOW()-F2,"-")</f>
        <v>45969.348472800928</v>
      </c>
      <c r="H2" s="150"/>
      <c r="I2" s="148" t="str">
        <f>IFERROR(VLOOKUP(D2,DB!A:F,6,0),"")</f>
        <v/>
      </c>
      <c r="J2" s="148" t="str">
        <f>IFERROR(VLOOKUP(D2,DB!A:G,7,0),"")</f>
        <v/>
      </c>
      <c r="K2" s="151"/>
      <c r="L2" s="152" t="str">
        <f>IFERROR(VLOOKUP(D2,DB!A:I,9,0),"")</f>
        <v/>
      </c>
    </row>
    <row r="3" spans="1:16382" ht="31.5" customHeight="1">
      <c r="A3" s="147"/>
      <c r="B3" s="148" t="str">
        <f>IFERROR(VLOOKUP(D3,DB!A:K,11,0),"")</f>
        <v/>
      </c>
      <c r="C3" s="149"/>
      <c r="D3" s="148"/>
      <c r="E3" s="130"/>
      <c r="F3" s="150"/>
      <c r="G3" s="105">
        <f t="shared" ca="1" si="0"/>
        <v>45969.348472800928</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45969.348472800928</v>
      </c>
      <c r="H4" s="150"/>
      <c r="I4" s="148" t="str">
        <f>IFERROR(VLOOKUP(D4,DB!A:F,6,0),"")</f>
        <v/>
      </c>
      <c r="J4" s="148" t="str">
        <f>IFERROR(VLOOKUP(D4,DB!A:G,7,0),"")</f>
        <v/>
      </c>
      <c r="K4" s="151"/>
      <c r="L4" s="152" t="str">
        <f>IFERROR(VLOOKUP(D4,DB!A:I,9,0),"")</f>
        <v/>
      </c>
    </row>
    <row r="5" spans="1:16382" ht="31.5" customHeight="1">
      <c r="A5" s="147"/>
      <c r="B5" s="148" t="str">
        <f>IFERROR(VLOOKUP(D5,DB!A:K,11,0),"")</f>
        <v/>
      </c>
      <c r="C5" s="149"/>
      <c r="D5" s="61"/>
      <c r="E5" s="130"/>
      <c r="F5" s="150"/>
      <c r="G5" s="105">
        <f t="shared" ca="1" si="0"/>
        <v>45969.348472800928</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45969.348472800928</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45969.348472800928</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45969.348472800928</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45969.348472800928</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45969.348472800928</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45969.348472800928</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45969.348472800928</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45969.348472800928</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45969.348472800928</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45969.348472800928</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45969.348472800928</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ref="G17:G36" ca="1" si="1">IFERROR(NOW()-F17,"-")</f>
        <v>45969.348472800928</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45969.348472800928</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45969.348472800928</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45969.348472800928</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45969.348472800928</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45969.348472800928</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45969.348472800928</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45969.348472800928</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45969.348472800928</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45969.348472800928</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45969.348472800928</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45969.348472800928</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45969.348472800928</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45969.348472800928</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45969.348472800928</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45969.348472800928</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45969.348472800928</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45969.348472800928</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45969.348472800928</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45969.348472800928</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ref="G37:G100" ca="1" si="2">IFERROR(NOW()-F37,"-")</f>
        <v>45969.348472800928</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45969.348472800928</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45969.348472800928</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45969.348472800928</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45969.348472800928</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45969.348472800928</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45969.348472800928</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45969.348472800928</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45969.348472800928</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45969.348472800928</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45969.348472800928</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45969.348472800928</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45969.348472800928</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45969.348472800928</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45969.348472800928</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45969.348472800928</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45969.348472800928</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45969.348472800928</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45969.348472800928</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45969.348472800928</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45969.348472800928</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45969.348472800928</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45969.348472800928</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45969.348472800928</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45969.348472800928</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45969.348472800928</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45969.348472800928</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45969.348472800928</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45969.348472800928</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45969.348472800928</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45969.348472800928</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45969.348472800928</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45969.348472800928</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45969.348472800928</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45969.348472800928</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45969.348472800928</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45969.348472800928</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45969.348472800928</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45969.348472800928</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45969.348472800928</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45969.348472800928</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45969.348472800928</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45969.348472800928</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45969.348472800928</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45969.348472800928</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45969.348472800928</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45969.348472800928</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45969.348472800928</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45969.348472800928</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45969.348472800928</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45969.348472800928</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45969.348472800928</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45969.348472800928</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45969.348472800928</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45969.348472800928</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45969.348472800928</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45969.348472800928</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45969.348472800928</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45969.348472800928</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45969.348472800928</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45969.348472800928</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45969.348472800928</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45969.348472800928</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45969.348472800928</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ref="G101:G164" ca="1" si="3">IFERROR(NOW()-F101,"-")</f>
        <v>45969.348472800928</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45969.348472800928</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45969.348472800928</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45969.348472800928</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45969.348472800928</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45969.348472800928</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45969.348472800928</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45969.348472800928</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45969.348472800928</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45969.348472800928</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45969.348472800928</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45969.348472800928</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45969.348472800928</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45969.348472800928</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45969.348472800928</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45969.348472800928</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45969.348472800928</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45969.348472800928</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45969.348472800928</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45969.348472800928</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45969.348472800928</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45969.348472800928</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45969.348472800928</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45969.348472800928</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45969.348472800928</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45969.348472800928</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45969.348472800928</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45969.348472800928</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45969.348472800928</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45969.348472800928</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45969.348472800928</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45969.348472800928</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45969.348472800928</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45969.348472800928</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45969.348472800928</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45969.348472800928</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45969.348472800928</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45969.348472800928</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45969.348472800928</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45969.348472800928</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45969.348472800928</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45969.348472800928</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45969.348472800928</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45969.348472800928</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45969.348472800928</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45969.348472800928</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45969.348472800928</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45969.348472800928</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45969.348472800928</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45969.348472800928</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45969.348472800928</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45969.348472800928</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45969.348472800928</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45969.348472800928</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45969.348472800928</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45969.348472800928</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45969.348472800928</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45969.348472800928</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45969.348472800928</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45969.348472800928</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45969.348472800928</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45969.348472800928</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45969.348472800928</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45969.348472800928</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ref="G165:G198" ca="1" si="4">IFERROR(NOW()-F165,"-")</f>
        <v>45969.348472800928</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45969.348472800928</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45969.348472800928</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45969.348472800928</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45969.348472800928</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45969.348472800928</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45969.348472800928</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45969.348472800928</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45969.348472800928</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45969.348472800928</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45969.348472800928</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45969.348472800928</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45969.348472800928</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45969.348472800928</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45969.348472800928</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45969.348472800928</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45969.348472800928</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45969.348472800928</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45969.348472800928</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45969.348472800928</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45969.348472800928</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45969.348472800928</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45969.348472800928</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45969.348472800928</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45969.348472800928</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45969.348472800928</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45969.348472800928</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45969.348472800928</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45969.348472800928</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45969.348472800928</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45969.348472800928</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45969.348472800928</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45969.348472800928</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45969.348472800928</v>
      </c>
      <c r="H198" s="150"/>
      <c r="I198" s="148" t="str">
        <f>IFERROR(VLOOKUP(D198,DB!A:F,6,0),"")</f>
        <v/>
      </c>
      <c r="J198" s="148" t="str">
        <f>IFERROR(VLOOKUP(D198,DB!A:G,7,0),"")</f>
        <v/>
      </c>
      <c r="K198" s="151"/>
      <c r="L198" s="152"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2025-11-08T05:23:31Z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