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115" documentId="120_S{2AC9BD13-BADA-5192-A53E-5A8FF88502F6}" xr6:coauthVersionLast="47" xr6:coauthVersionMax="47" xr10:uidLastSave="{414FB2EC-03A8-4FC4-8A10-19B028D50C5A}"/>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L3" i="1"/>
  <c r="L4" i="1"/>
  <c r="L5" i="1"/>
  <c r="J3" i="1"/>
  <c r="J4" i="1"/>
  <c r="J5" i="1"/>
  <c r="I3" i="1"/>
  <c r="I4" i="1"/>
  <c r="I5" i="1"/>
  <c r="G3" i="1"/>
  <c r="G4" i="1"/>
  <c r="G5" i="1"/>
  <c r="B3" i="1"/>
  <c r="B4" i="1"/>
  <c r="B5" i="1"/>
  <c r="B5" i="5"/>
  <c r="G5" i="5"/>
  <c r="I5" i="5"/>
  <c r="J5" i="5"/>
  <c r="L5"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<sst xmlns="http://schemas.openxmlformats.org/spreadsheetml/2006/main" count="180290" uniqueCount="39129">
  <si>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</si>
  <si>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</si>
  <si>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</si>
  <si>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</si>
  <si>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</si>
  <si>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</si>
  <si>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</si>
  <si>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</si>
  <si>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</si>
  <si>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</si>
  <si>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</si>
  <si>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</si>
  <si>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</si>
  <si>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</si>
  <si>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</si>
  <si>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</si>
  <si>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</si>
  <si>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</si>
  <si>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</si>
  <si>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</si>
  <si>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</si>
  <si>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</si>
  <si>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</si>
  <si>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</si>
  <si>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</si>
  <si>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</si>
  <si>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</si>
  <si>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</si>
  <si>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</si>
  <si>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</si>
  <si>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</si>
  <si>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</si>
  <si>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</si>
  <si>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</si>
  <si>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</si>
  <si>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</si>
  <si>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</si>
  <si>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</si>
  <si>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</si>
  <si>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</si>
  <si>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</si>
  <si>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</si>
  <si>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</si>
  <si>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</si>
  <si>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</si>
  <si>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</si>
  <si>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</si>
  <si>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</si>
  <si>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</si>
  <si>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</si>
  <si>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</si>
  <si>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</si>
  <si>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</si>
  <si>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</si>
  <si>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</si>
  <si>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</si>
  <si>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</si>
  <si>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</si>
  <si>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</si>
  <si>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</si>
  <si>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</si>
  <si>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</si>
  <si>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</si>
  <si>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</si>
  <si>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</si>
  <si>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</si>
  <si>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</si>
  <si>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</si>
  <si>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</si>
  <si>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</si>
  <si>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</si>
  <si>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</si>
  <si>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</si>
  <si>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</si>
  <si>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</si>
  <si>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</si>
  <si>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</si>
  <si>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</si>
  <si>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</si>
  <si>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</si>
  <si>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</si>
  <si>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</si>
  <si>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</si>
  <si>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</si>
  <si>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</si>
  <si>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</si>
  <si>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</si>
  <si>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</si>
  <si>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</si>
  <si>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</si>
  <si>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</si>
  <si>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</si>
  <si>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</si>
  <si>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</si>
  <si>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</si>
  <si>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</si>
  <si>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</si>
  <si>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</si>
  <si>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</si>
  <si>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</si>
  <si>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</si>
  <si>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</si>
  <si>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</si>
  <si>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</si>
  <si>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</si>
  <si>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</si>
  <si>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</si>
  <si>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</si>
  <si>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</si>
  <si>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</si>
  <si>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</si>
  <si>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</si>
  <si>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</si>
  <si>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</si>
  <si>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</si>
  <si>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</si>
  <si>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</si>
  <si>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</si>
  <si>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</si>
  <si>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</si>
  <si>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</si>
  <si>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</si>
  <si>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</si>
  <si>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</si>
  <si>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</si>
  <si>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</si>
  <si>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</si>
  <si>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</si>
  <si>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</si>
  <si>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</si>
  <si>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</si>
  <si>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</si>
  <si>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</si>
  <si>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</si>
  <si>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</si>
  <si>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</si>
  <si>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</si>
  <si>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</si>
  <si>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</si>
  <si>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</si>
  <si>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</si>
  <si>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</si>
  <si>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</si>
  <si>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</si>
  <si>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</si>
  <si>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</si>
  <si>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</si>
  <si>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</si>
  <si>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</si>
  <si>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</si>
  <si>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</si>
  <si>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</si>
  <si>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</si>
  <si>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</si>
  <si>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</si>
  <si>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</si>
  <si>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</si>
  <si>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</si>
  <si>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</si>
  <si>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</si>
  <si>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</si>
  <si>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</si>
  <si>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</si>
  <si>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</si>
  <si>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</si>
  <si>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</si>
  <si>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</si>
  <si>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</si>
  <si>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</si>
  <si>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</si>
  <si>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</si>
  <si>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</si>
  <si>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</si>
  <si>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</si>
  <si>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</si>
  <si>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</si>
  <si>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</si>
  <si>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</si>
  <si>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</si>
  <si>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</si>
  <si>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</si>
  <si>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</si>
  <si>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</si>
  <si>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</si>
  <si>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</si>
  <si>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</si>
  <si>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</si>
  <si>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</si>
  <si>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</si>
  <si>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</si>
  <si>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</si>
  <si>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</si>
  <si>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</si>
  <si>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</si>
  <si>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</si>
  <si>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</si>
  <si>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</si>
  <si>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</si>
  <si>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</si>
  <si>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</si>
  <si>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</si>
  <si>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</si>
  <si>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</si>
  <si>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</si>
  <si>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</si>
  <si>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</si>
  <si>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</si>
  <si>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</si>
  <si>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</si>
  <si>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</si>
  <si>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</si>
  <si>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</si>
  <si>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</si>
  <si>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</si>
  <si>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</si>
  <si>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</si>
  <si>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</si>
  <si>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</si>
  <si>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</si>
  <si>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</si>
  <si>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</si>
  <si>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</si>
  <si>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</si>
  <si>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</si>
  <si>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</si>
  <si>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</si>
  <si>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</si>
  <si>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</si>
  <si>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</si>
  <si>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</si>
  <si>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</si>
  <si>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</si>
  <si>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</si>
  <si>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</si>
  <si>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</si>
  <si>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</si>
  <si>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</si>
  <si>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</si>
  <si>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</si>
  <si>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</si>
  <si>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</si>
  <si>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</si>
  <si>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</si>
  <si>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</si>
  <si>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</si>
  <si>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</si>
  <si>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</si>
  <si>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</si>
  <si>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</si>
  <si>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</si>
  <si>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</si>
  <si>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</si>
  <si>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</si>
  <si>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</si>
  <si>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</si>
  <si>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</si>
  <si>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</si>
  <si>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</si>
  <si>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</si>
  <si>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</si>
  <si>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</si>
  <si>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</si>
  <si>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</si>
  <si>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</si>
  <si>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</si>
  <si>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</si>
  <si>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</si>
  <si>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</si>
  <si>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</si>
  <si>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</si>
  <si>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</si>
  <si>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</si>
  <si>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</si>
  <si>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</si>
  <si>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</si>
  <si>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</si>
  <si>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</si>
  <si>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</si>
  <si>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</si>
  <si>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</si>
  <si>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</si>
  <si>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</si>
  <si>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</si>
  <si>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</si>
  <si>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</si>
  <si>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</si>
  <si>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</si>
  <si>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</si>
  <si>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</si>
  <si>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</si>
  <si>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</si>
  <si>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</si>
  <si>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</si>
  <si>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</si>
  <si>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</si>
  <si>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</si>
  <si>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</si>
  <si>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</si>
  <si>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</si>
  <si>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</si>
  <si>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</si>
  <si>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</si>
  <si>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</si>
  <si>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</si>
  <si>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</si>
  <si>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</si>
  <si>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</si>
  <si>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</si>
  <si>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</si>
  <si>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</si>
  <si>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</si>
  <si>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</si>
  <si>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</si>
  <si>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</si>
  <si>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</si>
  <si>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</si>
  <si>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</si>
  <si>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</si>
  <si>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</si>
  <si>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</si>
  <si>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</si>
  <si>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</si>
  <si>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</si>
  <si>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</si>
  <si>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</si>
  <si>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</si>
  <si>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</si>
  <si>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</si>
  <si>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</si>
  <si>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</si>
  <si>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</si>
  <si>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</si>
  <si>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</si>
  <si>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</si>
  <si>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</si>
  <si>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</si>
  <si>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</si>
  <si>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</si>
  <si>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</si>
  <si>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</si>
  <si>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</si>
  <si>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</si>
  <si>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</si>
  <si>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</si>
  <si>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</si>
  <si>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</si>
  <si>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</si>
  <si>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</si>
  <si>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</si>
  <si>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</si>
  <si>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</si>
  <si>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</si>
  <si>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</si>
  <si>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</si>
  <si>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</si>
  <si>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</si>
  <si>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</si>
  <si>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</si>
  <si>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</si>
  <si>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</si>
  <si>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</si>
  <si>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</si>
  <si>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</si>
  <si>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</si>
  <si>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</si>
  <si>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</si>
  <si>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</si>
  <si>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</si>
  <si>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</si>
  <si>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</si>
  <si>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</si>
  <si>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</si>
  <si>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</si>
  <si>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</si>
  <si>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</si>
  <si>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</si>
  <si>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</si>
  <si>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</si>
  <si>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</si>
  <si>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</si>
  <si>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</si>
  <si>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</si>
  <si>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</si>
  <si>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</si>
  <si>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</si>
  <si>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</si>
  <si>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</si>
  <si>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</si>
  <si>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</si>
  <si>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</si>
  <si>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</si>
  <si>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</si>
  <si>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</si>
  <si>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</si>
  <si>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</si>
  <si>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</si>
  <si>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</si>
  <si>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</si>
  <si>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</si>
  <si>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</si>
  <si>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</si>
  <si>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</si>
  <si>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</si>
  <si>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</si>
  <si>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</si>
  <si>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</si>
  <si>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</si>
  <si>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</si>
  <si>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</si>
  <si>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</si>
  <si>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</si>
  <si>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</si>
  <si>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</si>
  <si>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</si>
  <si>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</si>
  <si>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</si>
  <si>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</si>
  <si>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</si>
  <si>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</si>
  <si>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</si>
  <si>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</si>
  <si>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</si>
  <si>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</si>
  <si>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</si>
  <si>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</si>
  <si>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</si>
  <si>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</si>
  <si>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</si>
  <si>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</si>
  <si>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</si>
  <si>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</si>
  <si>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</si>
  <si>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</si>
  <si>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</si>
  <si>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</si>
  <si>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</si>
  <si>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</si>
  <si>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</si>
  <si>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</si>
  <si>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</si>
  <si>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</si>
  <si>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</si>
  <si>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</si>
  <si>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</si>
  <si>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</si>
  <si>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</si>
  <si>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</si>
  <si>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</si>
  <si>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</si>
  <si>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</si>
  <si>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</si>
  <si>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</si>
  <si>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</si>
  <si>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</si>
  <si>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</si>
  <si>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</si>
  <si>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</si>
  <si>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</si>
  <si>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</si>
  <si>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</si>
  <si>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</si>
  <si>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</si>
  <si>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</si>
  <si>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</si>
  <si>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</si>
  <si>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</si>
  <si>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</si>
  <si>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</si>
  <si>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</si>
  <si>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</si>
  <si>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</si>
  <si>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</si>
  <si>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</si>
  <si>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</si>
  <si>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</si>
  <si>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</si>
  <si>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</si>
  <si>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</si>
  <si>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</si>
  <si>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</si>
  <si>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</si>
  <si>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</si>
  <si>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</si>
  <si>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</si>
  <si>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</si>
  <si>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</si>
  <si>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</si>
  <si>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</si>
  <si>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</si>
  <si>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</si>
  <si>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</si>
  <si>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</si>
  <si>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</si>
  <si>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</si>
  <si>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</si>
  <si>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</si>
  <si>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</si>
  <si>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</si>
  <si>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</si>
  <si>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</si>
  <si>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</si>
  <si>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</si>
  <si>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</si>
  <si>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</si>
  <si>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</si>
  <si>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</si>
  <si>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</si>
  <si>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</si>
  <si>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</si>
  <si>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</si>
  <si>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</si>
  <si>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</si>
  <si>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</si>
  <si>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</si>
  <si>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</si>
  <si>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</si>
  <si>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</si>
  <si>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</si>
  <si>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</si>
  <si>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</si>
  <si>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</si>
  <si>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</si>
  <si>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</si>
  <si>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</si>
  <si>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</si>
  <si>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</si>
  <si>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</si>
  <si>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</si>
  <si>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</si>
  <si>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</si>
  <si>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</si>
  <si>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</si>
  <si>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</si>
  <si>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</si>
  <si>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</si>
  <si>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</si>
  <si>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</si>
  <si>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</si>
  <si>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</si>
  <si>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</si>
  <si>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</si>
  <si>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</si>
  <si>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</si>
  <si>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</si>
  <si>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</si>
  <si>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</si>
  <si>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</si>
  <si>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</si>
  <si>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</si>
  <si>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</si>
  <si>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</si>
  <si>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</si>
  <si>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</si>
  <si>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</si>
  <si>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</si>
  <si>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</si>
  <si>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</si>
  <si>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</si>
  <si>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</si>
  <si>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</si>
  <si>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</si>
  <si>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</si>
  <si>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</si>
  <si>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</si>
  <si>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</si>
  <si>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</si>
  <si>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</si>
  <si>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</si>
  <si>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</si>
  <si>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</si>
  <si>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</si>
  <si>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</si>
  <si>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</si>
  <si>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</si>
  <si>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</si>
  <si>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</si>
  <si>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</si>
  <si>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</si>
  <si>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</si>
  <si>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</si>
  <si>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</si>
  <si>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</si>
  <si>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</si>
  <si>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</si>
  <si>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</si>
  <si>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</si>
  <si>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</si>
  <si>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</si>
  <si>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</si>
  <si>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</si>
  <si>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</si>
  <si>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</si>
  <si>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</si>
  <si>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</si>
  <si>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</si>
  <si>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</si>
  <si>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</si>
  <si>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</si>
  <si>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</si>
  <si>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</si>
  <si>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</si>
  <si>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</si>
  <si>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</si>
  <si>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</si>
  <si>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</si>
  <si>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</si>
  <si>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</si>
  <si>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</si>
  <si>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</si>
  <si>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</si>
  <si>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</si>
  <si>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</si>
  <si>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</si>
  <si>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</si>
  <si>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</si>
  <si>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</si>
  <si>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</si>
  <si>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</si>
  <si>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</si>
  <si>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</si>
  <si>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</si>
  <si>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</si>
  <si>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</si>
  <si>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</si>
  <si>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</si>
  <si>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</si>
  <si>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</si>
  <si>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</si>
  <si>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</si>
  <si>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</si>
  <si>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</si>
  <si>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</si>
  <si>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</si>
  <si>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</si>
  <si>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</si>
  <si>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</si>
  <si>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</si>
  <si>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</si>
  <si>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</si>
  <si>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</si>
  <si>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</si>
  <si>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</si>
  <si>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</si>
  <si>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</si>
  <si>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</si>
  <si>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</si>
  <si>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</si>
  <si>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</si>
  <si>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</si>
  <si>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</si>
  <si>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</si>
  <si>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</si>
  <si>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</si>
  <si>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</si>
  <si>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</si>
  <si>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</si>
  <si>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</si>
  <si>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</si>
  <si>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</si>
  <si>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</si>
  <si>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</si>
  <si>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</si>
  <si>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</si>
  <si>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</si>
  <si>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</si>
  <si>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</si>
  <si>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</si>
  <si>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</si>
  <si>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</si>
  <si>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</si>
  <si>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</si>
  <si>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</si>
  <si>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</si>
  <si>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</si>
  <si>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</si>
  <si>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</si>
  <si>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</si>
  <si>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</si>
  <si>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</si>
  <si>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</si>
  <si>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</si>
  <si>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</si>
  <si>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</si>
  <si>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</si>
  <si>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</si>
  <si>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</si>
  <si>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</si>
  <si>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</si>
  <si>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</si>
  <si>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</si>
  <si>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</si>
  <si>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</si>
  <si>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</si>
  <si>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</si>
  <si>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</si>
  <si>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</si>
  <si>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</si>
  <si>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</si>
  <si>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</si>
  <si>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</si>
  <si>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</si>
  <si>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</si>
  <si>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</si>
  <si>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</si>
  <si>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</si>
  <si>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</si>
  <si>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</si>
  <si>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</si>
  <si>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</si>
  <si>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</si>
  <si>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</si>
  <si>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</si>
  <si>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</si>
  <si>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</si>
  <si>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</si>
  <si>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</si>
  <si>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</si>
  <si>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</si>
  <si>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</si>
  <si>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</si>
  <si>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</si>
  <si>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</si>
  <si>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</si>
  <si>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</si>
  <si>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</si>
  <si>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</si>
  <si>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</si>
  <si>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</si>
  <si>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</si>
  <si>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</si>
  <si>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</si>
  <si>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</si>
  <si>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</si>
  <si>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</si>
  <si>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</si>
  <si>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</si>
  <si>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</si>
  <si>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</si>
  <si>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</si>
  <si>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</si>
  <si>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</si>
  <si>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</si>
  <si>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</si>
  <si>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</si>
  <si>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</si>
  <si>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</si>
  <si>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</si>
  <si>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</si>
  <si>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</si>
  <si>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</si>
  <si>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</si>
  <si>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</si>
  <si>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</si>
  <si>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</si>
  <si>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</si>
  <si>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</si>
  <si>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</si>
  <si>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</si>
  <si>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</si>
  <si>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</si>
  <si>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</si>
  <si>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</si>
  <si>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</si>
  <si>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</si>
  <si>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</si>
  <si>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</si>
  <si>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</si>
  <si>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</si>
  <si>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</si>
  <si>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</si>
  <si>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</si>
  <si>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</si>
  <si>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</si>
  <si>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</si>
  <si>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</si>
  <si>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</si>
  <si>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</si>
  <si>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</si>
  <si>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</si>
  <si>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</si>
  <si>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</si>
  <si>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</si>
  <si>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</si>
  <si>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</si>
  <si>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</si>
  <si>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</si>
  <si>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</si>
  <si>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</si>
  <si>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</si>
  <si>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</si>
  <si>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</si>
  <si>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</si>
  <si>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</si>
  <si>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</si>
  <si>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</si>
  <si>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</si>
  <si>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</si>
  <si>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</si>
  <si>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</si>
  <si>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</si>
  <si>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</si>
  <si>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</si>
  <si>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</si>
  <si>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</si>
  <si>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</si>
  <si>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</si>
  <si>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</si>
  <si>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</si>
  <si>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</si>
  <si>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</si>
  <si>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</si>
  <si>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</si>
  <si>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</si>
  <si>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</si>
  <si>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</si>
  <si>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</si>
  <si>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</si>
  <si>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</si>
  <si>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</si>
  <si>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</si>
  <si>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</si>
  <si>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</si>
  <si>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</si>
  <si>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</si>
  <si>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</si>
  <si>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</si>
  <si>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</si>
  <si>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</si>
  <si>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</si>
  <si>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</si>
  <si>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</si>
  <si>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</si>
  <si>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</si>
  <si>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</si>
  <si>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</si>
  <si>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</si>
  <si>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</si>
  <si>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</si>
  <si>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</si>
  <si>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</si>
  <si>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</si>
  <si>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</si>
  <si>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</si>
  <si>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</si>
  <si>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</si>
  <si>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</si>
  <si>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</si>
  <si>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</si>
  <si>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</si>
  <si>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</si>
  <si>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</si>
  <si>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</si>
  <si>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</si>
  <si>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</si>
  <si>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</si>
  <si>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</si>
  <si>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</si>
  <si>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</si>
  <si>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</si>
  <si>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</si>
  <si>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</si>
  <si>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</si>
  <si>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</si>
  <si>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</si>
  <si>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</si>
  <si>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</si>
  <si>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</si>
  <si>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</si>
  <si>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</si>
  <si>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</si>
  <si>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</si>
  <si>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</si>
  <si>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</si>
  <si>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</si>
  <si>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</si>
  <si>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</si>
  <si>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</si>
  <si>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</si>
  <si>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</si>
  <si>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</si>
  <si>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</si>
  <si>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</si>
  <si>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</si>
  <si>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</si>
  <si>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</si>
  <si>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</si>
  <si>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</si>
  <si>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</si>
  <si>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</si>
  <si>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</si>
  <si>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</si>
  <si>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</si>
  <si>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</si>
  <si>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</si>
  <si>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</si>
  <si>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</si>
  <si>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</si>
  <si>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</si>
  <si>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</si>
  <si>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</si>
  <si>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</si>
  <si>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</si>
  <si>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</si>
  <si>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</si>
  <si>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</si>
  <si>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</si>
  <si>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</si>
  <si>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</si>
  <si>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</si>
  <si>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</si>
  <si>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</si>
  <si>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</si>
  <si>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</si>
  <si>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</si>
  <si>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</si>
  <si>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</si>
  <si>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</si>
  <si>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</si>
  <si>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</si>
  <si>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</si>
  <si>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</si>
  <si>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</si>
  <si>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</si>
  <si>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</si>
  <si>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</si>
  <si>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</si>
  <si>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</si>
  <si>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</si>
  <si>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</si>
  <si>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</si>
  <si>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</si>
  <si>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</si>
  <si>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</si>
  <si>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</si>
  <si>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</si>
  <si>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</si>
  <si>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</si>
  <si>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</si>
  <si>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</si>
  <si>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</si>
  <si>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</si>
  <si>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</si>
  <si>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</si>
  <si>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</si>
  <si>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</si>
  <si>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</si>
  <si>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</si>
  <si>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</si>
  <si>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</si>
  <si>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</si>
  <si>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</si>
  <si>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</si>
  <si>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</si>
  <si>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</si>
  <si>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</si>
  <si>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</si>
  <si>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</si>
  <si>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</si>
  <si>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</si>
  <si>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</si>
  <si>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</si>
  <si>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</si>
  <si>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</si>
  <si>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</si>
  <si>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</si>
  <si>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</si>
  <si>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</si>
  <si>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</si>
  <si>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</si>
  <si>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</si>
  <si>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</si>
  <si>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</si>
  <si>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</si>
  <si>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</si>
  <si>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</si>
  <si>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</si>
  <si>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</si>
  <si>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</si>
  <si>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</si>
  <si>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</si>
  <si>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</si>
  <si>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</si>
  <si>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</si>
  <si>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</si>
  <si>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</si>
  <si>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</si>
  <si>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</si>
  <si>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</si>
  <si>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</si>
  <si>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</si>
  <si>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</si>
  <si>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</si>
  <si>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</si>
  <si>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</si>
  <si>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</si>
  <si>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</si>
  <si>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</si>
  <si>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</si>
  <si>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</si>
  <si>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</si>
  <si>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</si>
  <si>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</si>
  <si>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</si>
  <si>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</si>
  <si>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</si>
  <si>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</si>
  <si>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</si>
  <si>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</si>
  <si>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</si>
  <si>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</si>
  <si>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</si>
  <si>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</si>
  <si>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</si>
  <si>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</si>
  <si>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</si>
  <si>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</si>
  <si>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</si>
  <si>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</si>
  <si>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</si>
  <si>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</si>
  <si>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</si>
  <si>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</si>
  <si>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</si>
  <si>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</si>
  <si>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</si>
  <si>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</si>
  <si>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</si>
  <si>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</si>
  <si>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</si>
  <si>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</si>
  <si>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</si>
  <si>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</si>
  <si>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</si>
  <si>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</si>
  <si>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</si>
  <si>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</si>
  <si>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</si>
  <si>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</si>
  <si>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</si>
  <si>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</si>
  <si>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</si>
  <si>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</si>
  <si>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</si>
  <si>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</si>
  <si>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</si>
  <si>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</si>
  <si>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</si>
  <si>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</si>
  <si>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</si>
  <si>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</si>
  <si>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</si>
  <si>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</si>
  <si>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</si>
  <si>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</si>
  <si>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</si>
  <si>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</si>
  <si>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</si>
  <si>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</si>
  <si>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</si>
  <si>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</si>
  <si>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</si>
  <si>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</si>
  <si>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</si>
  <si>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</si>
  <si>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</si>
  <si>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</si>
  <si>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</si>
  <si>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</si>
  <si>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</si>
  <si>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</si>
  <si>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</si>
  <si>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</si>
  <si>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</si>
  <si>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</si>
  <si>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</si>
  <si>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</si>
  <si>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</si>
  <si>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</si>
  <si>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</si>
  <si>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</si>
  <si>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</si>
  <si>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</si>
  <si>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</si>
  <si>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</si>
  <si>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</si>
  <si>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</si>
  <si>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</si>
  <si>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</si>
  <si>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</si>
  <si>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</si>
  <si>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</si>
  <si>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</si>
  <si>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</si>
  <si>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</si>
  <si>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</si>
  <si>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</si>
  <si>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</si>
  <si>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</si>
  <si>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</si>
  <si>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</si>
  <si>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</si>
  <si>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</si>
  <si>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</si>
  <si>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</si>
  <si>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</si>
  <si>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</si>
  <si>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</si>
  <si>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</si>
  <si>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</si>
  <si>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</si>
  <si>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</si>
  <si>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</si>
  <si>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</si>
  <si>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</si>
  <si>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</si>
  <si>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</si>
  <si>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</si>
  <si>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</si>
  <si>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</si>
  <si>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</si>
  <si>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</si>
  <si>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</si>
  <si>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</si>
  <si>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</si>
  <si>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</si>
  <si>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</si>
  <si>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</si>
  <si>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</si>
  <si>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</si>
  <si>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</si>
  <si>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</si>
  <si>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</si>
  <si>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</si>
  <si>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</si>
  <si>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</si>
  <si>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</si>
  <si>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</si>
  <si>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</si>
  <si>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</si>
  <si>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</si>
  <si>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</si>
  <si>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</si>
  <si>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</si>
  <si>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</si>
  <si>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</si>
  <si>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</si>
  <si>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</si>
  <si>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</si>
  <si>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</si>
  <si>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</si>
  <si>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</si>
  <si>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</si>
  <si>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</si>
  <si>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</si>
  <si>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</si>
  <si>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</si>
  <si>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</si>
  <si>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</si>
  <si>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</si>
  <si>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</si>
  <si>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</si>
  <si>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</si>
  <si>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</si>
  <si>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</si>
  <si>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</si>
  <si>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</si>
  <si>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</si>
  <si>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</si>
  <si>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</si>
  <si>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</si>
  <si>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</si>
  <si>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</si>
  <si>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</si>
  <si>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</si>
  <si>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</si>
  <si>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</si>
  <si>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</si>
  <si>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</si>
  <si>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</si>
  <si>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</si>
  <si>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</si>
  <si>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</si>
  <si>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</si>
  <si>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</si>
  <si>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</si>
  <si>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</si>
  <si>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</si>
  <si>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</si>
  <si>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</si>
  <si>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</si>
  <si>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</si>
  <si>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</si>
  <si>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</si>
  <si>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</si>
  <si>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</si>
  <si>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</si>
  <si>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</si>
  <si>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</si>
  <si>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</si>
  <si>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</si>
  <si>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</si>
  <si>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</si>
  <si>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</si>
  <si>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</si>
  <si>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</si>
  <si>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</si>
  <si>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</si>
  <si>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</si>
  <si>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</si>
  <si>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</si>
  <si>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</si>
  <si>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</si>
  <si>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</si>
  <si>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</si>
  <si>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</si>
  <si>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</si>
  <si>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</si>
  <si>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</si>
  <si>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</si>
  <si>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</si>
  <si>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</si>
  <si>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</si>
  <si>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</si>
  <si>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</si>
  <si>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</si>
  <si>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</si>
  <si>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</si>
  <si>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</si>
  <si>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</si>
  <si>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</si>
  <si>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</si>
  <si>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</si>
  <si>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</si>
  <si>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</si>
  <si>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</si>
  <si>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</si>
  <si>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</si>
  <si>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</si>
  <si>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</si>
  <si>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</si>
  <si>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</si>
  <si>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</si>
  <si>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</si>
  <si>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</si>
  <si>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</si>
  <si>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</si>
  <si>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</si>
  <si>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</si>
  <si>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</si>
  <si>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</si>
  <si>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</si>
  <si>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</si>
  <si>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</si>
  <si>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</si>
  <si>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</si>
  <si>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</si>
  <si>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</si>
  <si>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</si>
  <si>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</si>
  <si>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</si>
  <si>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</si>
  <si>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</si>
  <si>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</si>
  <si>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</si>
  <si>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</si>
  <si>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</si>
  <si>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</si>
  <si>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</si>
  <si>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</si>
  <si>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</si>
  <si>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</si>
  <si>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</si>
  <si>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</si>
  <si>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</si>
  <si>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</si>
  <si>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</si>
  <si>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</si>
  <si>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</si>
  <si>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</si>
  <si>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</si>
  <si>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</si>
  <si>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</si>
  <si>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</si>
  <si>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</si>
  <si>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</si>
  <si>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</si>
  <si>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</si>
  <si>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</si>
  <si>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</si>
  <si>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</si>
  <si>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</si>
  <si>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</si>
  <si>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</si>
  <si>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</si>
  <si>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</si>
  <si>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</si>
  <si>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</si>
  <si>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</si>
  <si>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</si>
  <si>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</si>
  <si>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</si>
  <si>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</si>
  <si>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</si>
  <si>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</si>
  <si>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</si>
  <si>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</si>
  <si>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</si>
  <si>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</si>
  <si>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</si>
  <si>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</si>
  <si>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</si>
  <si>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</si>
  <si>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</si>
  <si>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</si>
  <si>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</si>
  <si>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</si>
  <si>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</si>
  <si>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</si>
  <si>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</si>
  <si>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</si>
  <si>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</si>
  <si>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</si>
  <si>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</si>
  <si>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</si>
  <si>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</si>
  <si>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</si>
  <si>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</si>
  <si>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</si>
  <si>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</si>
  <si>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</si>
  <si>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</si>
  <si>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</si>
  <si>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</si>
  <si>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</si>
  <si>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</si>
  <si>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</si>
  <si>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</si>
  <si>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</si>
  <si>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</si>
  <si>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</si>
  <si>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</si>
  <si>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</si>
  <si>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</si>
  <si>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</si>
  <si>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</si>
  <si>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</si>
  <si>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</si>
  <si>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</si>
  <si>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</si>
  <si>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</si>
  <si>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</si>
  <si>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</si>
  <si>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</si>
  <si>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</si>
  <si>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</si>
  <si>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</si>
  <si>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</si>
  <si>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</si>
  <si>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</si>
  <si>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</si>
  <si>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</si>
  <si>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</si>
  <si>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</si>
  <si>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</si>
  <si>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</si>
  <si>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</si>
  <si>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</si>
  <si>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</si>
  <si>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</si>
  <si>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</si>
  <si>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</si>
  <si>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</si>
  <si>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</si>
  <si>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</si>
  <si>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</si>
  <si>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</si>
  <si>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</si>
  <si>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</si>
  <si>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</si>
  <si>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</si>
  <si>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</si>
  <si>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</si>
  <si>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</si>
  <si>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</si>
  <si>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</si>
  <si>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</si>
  <si>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</si>
  <si>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</si>
  <si>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</si>
  <si>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</si>
  <si>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</si>
  <si>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</si>
  <si>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</si>
  <si>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</si>
  <si>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</si>
  <si>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</si>
  <si>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</si>
  <si>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</si>
  <si>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</si>
  <si>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</si>
  <si>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</si>
  <si>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</si>
  <si>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</si>
  <si>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</si>
  <si>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</si>
  <si>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</si>
  <si>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</si>
  <si>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</si>
  <si>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</si>
  <si>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</si>
  <si>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</si>
  <si>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</si>
  <si>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</si>
  <si>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</si>
  <si>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</si>
  <si>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</si>
  <si>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</si>
  <si>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</si>
  <si>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</si>
  <si>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</si>
  <si>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</si>
  <si>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</si>
  <si>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</si>
  <si>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</si>
  <si>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</si>
  <si>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</si>
  <si>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</si>
  <si>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</si>
  <si>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</si>
  <si>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</si>
  <si>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</si>
  <si>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</si>
  <si>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</si>
  <si>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</si>
  <si>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</si>
  <si>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</si>
  <si>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</si>
  <si>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</si>
  <si>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</si>
  <si>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</si>
  <si>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</si>
  <si>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</si>
  <si>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</si>
  <si>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</si>
  <si>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</si>
  <si>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</si>
  <si>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</si>
  <si>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</si>
  <si>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</si>
  <si>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</si>
  <si>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</si>
  <si>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</si>
  <si>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</si>
  <si>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</si>
  <si>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</si>
  <si>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</si>
  <si>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</si>
  <si>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</si>
  <si>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</si>
  <si>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</si>
  <si>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</si>
  <si>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</si>
  <si>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</si>
  <si>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</si>
  <si>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</si>
  <si>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</si>
  <si>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</si>
  <si>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</si>
  <si>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</si>
  <si>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</si>
  <si>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</si>
  <si>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</si>
  <si>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</si>
  <si>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</si>
  <si>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</si>
  <si>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</si>
  <si>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</si>
  <si>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</si>
  <si>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</si>
  <si>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</si>
  <si>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</si>
  <si>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</si>
  <si>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</si>
  <si>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</si>
  <si>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</si>
  <si>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</si>
  <si>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</si>
  <si>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</si>
  <si>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</si>
  <si>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</si>
  <si>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</si>
  <si>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</si>
  <si>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</si>
  <si>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</si>
  <si>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</si>
  <si>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</si>
  <si>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</si>
  <si>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</si>
  <si>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</si>
  <si>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</si>
  <si>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</si>
  <si>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</si>
  <si>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</si>
  <si>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</si>
  <si>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</si>
  <si>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</si>
  <si>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</si>
  <si>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</si>
  <si>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</si>
  <si>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</si>
  <si>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</si>
  <si>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</si>
  <si>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</si>
  <si>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</si>
  <si>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</si>
  <si>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</si>
  <si>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</si>
  <si>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</si>
  <si>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</si>
  <si>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</si>
  <si>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</si>
  <si>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</si>
  <si>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</si>
  <si>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</si>
  <si>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</si>
  <si>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</si>
  <si>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</si>
  <si>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</si>
  <si>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</si>
  <si>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</si>
  <si>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</si>
  <si>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</si>
  <si>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</si>
  <si>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</si>
  <si>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</si>
  <si>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</si>
  <si>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</si>
  <si>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</si>
  <si>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</si>
  <si>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</si>
  <si>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</si>
  <si>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</si>
  <si>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</si>
  <si>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</si>
  <si>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</si>
  <si>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</si>
  <si>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</si>
  <si>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</si>
  <si>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</si>
  <si>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</si>
  <si>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</si>
  <si>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</si>
  <si>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</si>
  <si>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</si>
  <si>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</si>
  <si>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</si>
  <si>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</si>
  <si>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</si>
  <si>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</si>
  <si>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</si>
  <si>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</si>
  <si>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</si>
  <si>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</si>
  <si>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</si>
  <si>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</si>
  <si>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</si>
  <si>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</si>
  <si>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</si>
  <si>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</si>
  <si>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</si>
  <si>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</si>
  <si>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</si>
  <si>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</si>
  <si>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</si>
  <si>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</si>
  <si>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</si>
  <si>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</si>
  <si>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</si>
  <si>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</si>
  <si>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</si>
  <si>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</si>
  <si>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</si>
  <si>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</si>
  <si>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</si>
  <si>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</si>
  <si>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</si>
  <si>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</si>
  <si>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</si>
  <si>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</si>
  <si>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</si>
  <si>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</si>
  <si>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</si>
  <si>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</si>
  <si>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</si>
  <si>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</si>
  <si>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</si>
  <si>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</si>
  <si>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</si>
  <si>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</si>
  <si>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</si>
  <si>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</si>
  <si>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</si>
  <si>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</si>
  <si>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</si>
  <si>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</si>
  <si>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</si>
  <si>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</si>
  <si>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</si>
  <si>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</si>
  <si>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</si>
  <si>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</si>
  <si>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</si>
  <si>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</si>
  <si>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</si>
  <si>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</si>
  <si>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</si>
  <si>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</si>
  <si>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</si>
  <si>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</si>
  <si>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</si>
  <si>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</si>
  <si>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</si>
  <si>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</si>
  <si>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</si>
  <si>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</si>
  <si>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</si>
  <si>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</si>
  <si>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</si>
  <si>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</si>
  <si>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</si>
  <si>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</si>
  <si>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</si>
  <si>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</si>
  <si>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</si>
  <si>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</si>
  <si>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</si>
  <si>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</si>
  <si>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</si>
  <si>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</si>
  <si>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</si>
  <si>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</si>
  <si>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</si>
  <si>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</si>
  <si>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</si>
  <si>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</si>
  <si>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</si>
  <si>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</si>
  <si>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</si>
  <si>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</si>
  <si>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</si>
  <si>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</si>
  <si>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</si>
  <si>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</si>
  <si>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</si>
  <si>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</si>
  <si>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</si>
  <si>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</si>
  <si>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</si>
  <si>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</si>
  <si>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</si>
  <si>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</si>
  <si>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</si>
  <si>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</si>
  <si>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</si>
  <si>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</si>
  <si>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</si>
  <si>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</si>
  <si>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</si>
  <si>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</si>
  <si>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</si>
  <si>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</si>
  <si>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</si>
  <si>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</si>
  <si>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</si>
  <si>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</si>
  <si>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</si>
  <si>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</si>
  <si>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</si>
  <si>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</si>
  <si>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</si>
  <si>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</si>
  <si>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</si>
  <si>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</si>
  <si>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</si>
  <si>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</si>
  <si>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</si>
  <si>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</si>
  <si>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</si>
  <si>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</si>
  <si>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</si>
  <si>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</si>
  <si>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</si>
  <si>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</si>
  <si>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</si>
  <si>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</si>
  <si>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</si>
  <si>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</si>
  <si>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</si>
  <si>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</si>
  <si>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</si>
  <si>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</si>
  <si>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</si>
  <si>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</si>
  <si>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</si>
  <si>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</si>
  <si>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</si>
  <si>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</si>
  <si>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</si>
  <si>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</si>
  <si>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</si>
  <si>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</si>
  <si>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</si>
  <si>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</si>
  <si>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</si>
  <si>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</si>
  <si>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</si>
  <si>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</si>
  <si>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</si>
  <si>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</si>
  <si>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</si>
  <si>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</si>
  <si>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</si>
  <si>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</si>
  <si>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</si>
  <si>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</si>
  <si>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</si>
  <si>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</si>
  <si>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</si>
  <si>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</si>
  <si>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</si>
  <si>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</si>
  <si>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</si>
  <si>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</si>
  <si>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</si>
  <si>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</si>
  <si>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</si>
  <si>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</si>
  <si>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</si>
  <si>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</si>
  <si>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</si>
  <si>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</si>
  <si>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</si>
  <si>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</si>
  <si>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</si>
  <si>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</si>
  <si>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</si>
  <si>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</si>
  <si>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</si>
  <si>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</si>
  <si>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</si>
  <si>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</si>
  <si>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</si>
  <si>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</si>
  <si>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</si>
  <si>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</si>
  <si>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</si>
  <si>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</si>
  <si>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</si>
  <si>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</si>
  <si>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</si>
  <si>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</si>
  <si>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</si>
  <si>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</si>
  <si>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</si>
  <si>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</si>
  <si>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</si>
  <si>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</si>
  <si>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</si>
  <si>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</si>
  <si>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</si>
  <si>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</si>
  <si>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</si>
  <si>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</si>
  <si>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</si>
  <si>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</si>
  <si>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</si>
  <si>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</si>
  <si>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</si>
  <si>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</si>
  <si>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</si>
  <si>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</si>
  <si>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</si>
  <si>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</si>
  <si>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</si>
  <si>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</si>
  <si>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</si>
  <si>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</si>
  <si>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</si>
  <si>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</si>
  <si>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</si>
  <si>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</si>
  <si>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</si>
  <si>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</si>
  <si>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</si>
  <si>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</si>
  <si>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</si>
  <si>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</si>
  <si>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</si>
  <si>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</si>
  <si>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</si>
  <si>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</si>
  <si>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</si>
  <si>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</si>
  <si>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</si>
  <si>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</si>
  <si>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</si>
  <si>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</si>
  <si>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</si>
  <si>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</si>
  <si>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</si>
  <si>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</si>
  <si>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</si>
  <si>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</si>
  <si>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</si>
  <si>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</si>
  <si>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</si>
  <si>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</si>
  <si>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</si>
  <si>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</si>
  <si>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</si>
  <si>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</si>
  <si>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</si>
  <si>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</si>
  <si>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</si>
  <si>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</si>
  <si>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</si>
  <si>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</si>
  <si>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</si>
  <si>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</si>
  <si>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</si>
  <si>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</si>
  <si>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</si>
  <si>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</si>
  <si>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</si>
  <si>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</si>
  <si>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</si>
  <si>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</si>
  <si>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</si>
  <si>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</si>
  <si>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</si>
  <si>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</si>
  <si>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</si>
  <si>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</si>
  <si>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</si>
  <si>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</si>
  <si>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</si>
  <si>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</si>
  <si>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</si>
  <si>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</si>
  <si>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</si>
  <si>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</si>
  <si>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</si>
  <si>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</si>
  <si>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</si>
  <si>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</si>
  <si>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</si>
  <si>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</si>
  <si>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</si>
  <si>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</si>
  <si>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</si>
  <si>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</si>
  <si>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</si>
  <si>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</si>
  <si>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</si>
  <si>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</si>
  <si>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</si>
  <si>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</si>
  <si>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</si>
  <si>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</si>
  <si>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</si>
  <si>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</si>
  <si>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</si>
  <si>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</si>
  <si>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</si>
  <si>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</si>
  <si>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</si>
  <si>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</si>
  <si>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</si>
  <si>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</si>
  <si>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</si>
  <si>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</si>
  <si>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</si>
  <si>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</si>
  <si>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</si>
  <si>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</si>
  <si>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</si>
  <si>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</si>
  <si>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</si>
  <si>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</si>
  <si>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</si>
  <si>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</si>
  <si>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</si>
  <si>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</si>
  <si>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</si>
  <si>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</si>
  <si>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</si>
  <si>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</si>
  <si>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</si>
  <si>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</si>
  <si>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</si>
  <si>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</si>
  <si>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</si>
  <si>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</si>
  <si>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</si>
  <si>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</si>
  <si>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</si>
  <si>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</si>
  <si>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</si>
  <si>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</si>
  <si>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</si>
  <si>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</si>
  <si>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</si>
  <si>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</si>
  <si>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</si>
  <si>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</si>
  <si>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</si>
  <si>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</si>
  <si>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</si>
  <si>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</si>
  <si>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</si>
  <si>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</si>
  <si>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</si>
  <si>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</si>
  <si>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</si>
  <si>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</si>
  <si>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</si>
  <si>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</si>
  <si>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</si>
  <si>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</si>
  <si>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</si>
  <si>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</si>
  <si>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</si>
  <si>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</si>
  <si>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</si>
  <si>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</si>
  <si>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</si>
  <si>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</si>
  <si>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</si>
  <si>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</si>
  <si>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</si>
  <si>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</si>
  <si>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</si>
  <si>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</si>
  <si>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</si>
  <si>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</si>
  <si>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</si>
  <si>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</si>
  <si>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</si>
  <si>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</si>
  <si>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</si>
  <si>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</si>
  <si>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</si>
  <si>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</si>
  <si>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</si>
  <si>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</si>
  <si>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</si>
  <si>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</si>
  <si>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</si>
  <si>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</si>
  <si>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</si>
  <si>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</si>
  <si>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</si>
  <si>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</si>
  <si>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</si>
  <si>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</si>
  <si>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</si>
  <si>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</si>
  <si>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</si>
  <si>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</si>
  <si>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</si>
  <si>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</si>
  <si>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</si>
  <si>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</si>
  <si>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</si>
  <si>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</si>
  <si>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</si>
  <si>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</si>
  <si>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</si>
  <si>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</si>
  <si>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</si>
  <si>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</si>
  <si>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</si>
  <si>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</si>
  <si>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</si>
  <si>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</si>
  <si>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</si>
  <si>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</si>
  <si>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</si>
  <si>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</si>
  <si>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</si>
  <si>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</si>
  <si>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</si>
  <si>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</si>
  <si>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</si>
  <si>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</si>
  <si>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</si>
  <si>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</si>
  <si>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</si>
  <si>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</si>
  <si>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</si>
  <si>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</si>
  <si>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</si>
  <si>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</si>
  <si>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</si>
  <si>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</si>
  <si>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</si>
  <si>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</si>
  <si>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</si>
  <si>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</si>
  <si>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</si>
  <si>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</si>
  <si>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</si>
  <si>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</si>
  <si>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</si>
  <si>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</si>
  <si>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</si>
  <si>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</si>
  <si>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</si>
  <si>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</si>
  <si>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</si>
  <si>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</si>
  <si>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</si>
  <si>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</si>
  <si>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</si>
  <si>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</si>
  <si>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</si>
  <si>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</si>
  <si>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</si>
  <si>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</si>
  <si>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</si>
  <si>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</si>
  <si>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</si>
  <si>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</si>
  <si>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</si>
  <si>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</si>
  <si>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</si>
  <si>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</si>
  <si>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</si>
  <si>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</si>
  <si>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</si>
  <si>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</si>
  <si>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</si>
  <si>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</si>
  <si>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</si>
  <si>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</si>
  <si>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</si>
  <si>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</si>
  <si>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</si>
  <si>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</si>
  <si>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</si>
  <si>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</si>
  <si>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</si>
  <si>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</si>
  <si>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</si>
  <si>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</si>
  <si>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</si>
  <si>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</si>
  <si>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</si>
  <si>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</si>
  <si>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</si>
  <si>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</si>
  <si>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</si>
  <si>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</si>
  <si>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</si>
  <si>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</si>
  <si>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</si>
  <si>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</si>
  <si>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</si>
  <si>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</si>
  <si>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</si>
  <si>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</si>
  <si>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</si>
  <si>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</si>
  <si>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</si>
  <si>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</si>
  <si>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</si>
  <si>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</si>
  <si>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</si>
  <si>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</si>
  <si>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</si>
  <si>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</si>
  <si>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</si>
  <si>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</si>
  <si>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</si>
  <si>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</si>
  <si>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</si>
  <si>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</si>
  <si>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</si>
  <si>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</si>
  <si>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</si>
  <si>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</si>
  <si>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</si>
  <si>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</si>
  <si>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</si>
  <si>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</si>
  <si>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</si>
  <si>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</si>
  <si>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</si>
  <si>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</si>
  <si>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</si>
  <si>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</si>
  <si>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</si>
  <si>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</si>
  <si>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</si>
  <si>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</si>
  <si>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</si>
  <si>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</si>
  <si>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</si>
  <si>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</si>
  <si>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</si>
  <si>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</si>
  <si>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</si>
  <si>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</si>
  <si>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</si>
  <si>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</si>
  <si>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</si>
  <si>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</si>
  <si>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</si>
  <si>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</si>
  <si>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</si>
  <si>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</si>
  <si>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</si>
  <si>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</si>
  <si>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</si>
  <si>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</si>
  <si>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</si>
  <si>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</si>
  <si>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</si>
  <si>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</si>
  <si>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</si>
  <si>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</si>
  <si>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</si>
  <si>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</si>
  <si>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</si>
  <si>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</si>
  <si>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</si>
  <si>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</si>
  <si>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</si>
  <si>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</si>
  <si>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</si>
  <si>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</si>
  <si>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</si>
  <si>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</si>
  <si>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</si>
  <si>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</si>
  <si>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</si>
  <si>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</si>
  <si>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</si>
  <si>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</si>
  <si>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</si>
  <si>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</si>
  <si>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</si>
  <si>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</si>
  <si>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</si>
  <si>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</si>
  <si>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</si>
  <si>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</si>
  <si>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</si>
  <si>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</si>
  <si>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</si>
  <si>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</si>
  <si>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</si>
  <si>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</si>
  <si>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</si>
  <si>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</si>
  <si>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</si>
  <si>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</si>
  <si>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</si>
  <si>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</si>
  <si>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</si>
  <si>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</si>
  <si>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</si>
  <si>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</si>
  <si>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</si>
  <si>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</si>
  <si>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</si>
  <si>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</si>
  <si>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</si>
  <si>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</si>
  <si>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</si>
  <si>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</si>
  <si>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</si>
  <si>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</si>
  <si>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</si>
  <si>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</si>
  <si>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</si>
  <si>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</si>
  <si>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</si>
  <si>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</si>
  <si>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</si>
  <si>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</si>
  <si>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</si>
  <si>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</si>
  <si>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</si>
  <si>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</si>
  <si>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</si>
  <si>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</si>
  <si>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</si>
  <si>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</si>
  <si>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</si>
  <si>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</si>
  <si>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</si>
  <si>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</si>
  <si>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</si>
  <si>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</si>
  <si>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</si>
  <si>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</si>
  <si>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</si>
  <si>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</si>
  <si>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</si>
  <si>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</si>
  <si>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</si>
  <si>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</si>
  <si>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</si>
  <si>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</si>
  <si>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</si>
  <si>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</si>
  <si>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</si>
  <si>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</si>
  <si>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</si>
  <si>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</si>
  <si>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</si>
  <si>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</si>
  <si>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</si>
  <si>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</si>
  <si>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</si>
  <si>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</si>
  <si>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</si>
  <si>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</si>
  <si>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</si>
  <si>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</si>
  <si>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</si>
  <si>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</si>
  <si>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</si>
  <si>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</si>
  <si>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</si>
  <si>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</si>
  <si>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</si>
  <si>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</si>
  <si>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</si>
  <si>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</si>
  <si>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</si>
  <si>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</si>
  <si>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</si>
  <si>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</si>
  <si>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</si>
  <si>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</si>
  <si>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</si>
  <si>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</si>
  <si>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</si>
  <si>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</si>
  <si>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</si>
  <si>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</si>
  <si>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</si>
  <si>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</si>
  <si>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</si>
  <si>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</si>
  <si>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</si>
  <si>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</si>
  <si>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</si>
  <si>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</si>
  <si>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</si>
  <si>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</si>
  <si>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</si>
  <si>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</si>
  <si>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</si>
  <si>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</si>
  <si>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</si>
  <si>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</si>
  <si>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</si>
  <si>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</si>
  <si>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</si>
  <si>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</si>
  <si>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</si>
  <si>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</si>
  <si>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</si>
  <si>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</si>
  <si>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</si>
  <si>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</si>
  <si>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</si>
  <si>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</si>
  <si>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</si>
  <si>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</si>
  <si>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</si>
  <si>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</si>
  <si>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</si>
  <si>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</si>
  <si>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</si>
  <si>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</si>
  <si>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</si>
  <si>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</si>
  <si>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</si>
  <si>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</si>
  <si>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</si>
  <si>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</si>
  <si>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</si>
  <si>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</si>
  <si>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</si>
  <si>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</si>
  <si>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</si>
  <si>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</si>
  <si>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</si>
  <si>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</si>
  <si>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</si>
  <si>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</si>
  <si>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</si>
  <si>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</si>
  <si>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</si>
  <si>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</si>
  <si>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</si>
  <si>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</si>
  <si>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</si>
  <si>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</si>
  <si>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</si>
  <si>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</si>
  <si>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</si>
  <si>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</si>
  <si>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</si>
  <si>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</si>
  <si>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</si>
  <si>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</si>
  <si>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</si>
  <si>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</si>
  <si>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</si>
  <si>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</si>
  <si>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</si>
  <si>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</si>
  <si>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</si>
  <si>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</si>
  <si>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</si>
  <si>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</si>
  <si>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</si>
  <si>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</si>
  <si>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</si>
  <si>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</si>
  <si>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</si>
  <si>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</si>
  <si>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</si>
  <si>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</si>
  <si>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</si>
  <si>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</si>
  <si>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</si>
  <si>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</si>
  <si>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</si>
  <si>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</si>
  <si>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</si>
  <si>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</si>
  <si>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</si>
  <si>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</si>
  <si>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</si>
  <si>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</si>
  <si>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</si>
  <si>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</si>
  <si>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</si>
  <si>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</si>
  <si>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</si>
  <si>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</si>
  <si>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</si>
  <si>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</si>
  <si>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</si>
  <si>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</si>
  <si>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</si>
  <si>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</si>
  <si>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</si>
  <si>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</si>
  <si>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</si>
  <si>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</si>
  <si>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</si>
  <si>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</si>
  <si>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</si>
  <si>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</si>
  <si>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</si>
  <si>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</si>
  <si>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</si>
  <si>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</si>
  <si>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</si>
  <si>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</si>
  <si>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</si>
  <si>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</si>
  <si>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</si>
  <si>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</si>
  <si>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</si>
  <si>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</si>
  <si>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</si>
  <si>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</si>
  <si>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</si>
  <si>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</si>
  <si>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</si>
  <si>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</si>
  <si>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</si>
  <si>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</si>
  <si>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</si>
  <si>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</si>
  <si>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</si>
  <si>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</si>
  <si>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</si>
  <si>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</si>
  <si>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</si>
  <si>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</si>
  <si>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</si>
  <si>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</si>
  <si>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</si>
  <si>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</si>
  <si>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</si>
  <si>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</si>
  <si>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</si>
  <si>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</si>
  <si>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</si>
  <si>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</si>
  <si>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</si>
  <si>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</si>
  <si>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</si>
  <si>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</si>
  <si>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</si>
  <si>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</si>
  <si>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</si>
  <si>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</si>
  <si>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</si>
  <si>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</si>
  <si>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</si>
  <si>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</si>
  <si>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</si>
  <si>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</si>
  <si>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</si>
  <si>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</si>
  <si>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</si>
  <si>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</si>
  <si>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</si>
  <si>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</si>
  <si>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</si>
  <si>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</si>
  <si>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</si>
  <si>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</si>
  <si>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</si>
  <si>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</si>
  <si>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</si>
  <si>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</si>
  <si>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</si>
  <si>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</si>
  <si>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</si>
  <si>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</si>
  <si>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</si>
  <si>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</si>
  <si>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</si>
  <si>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</si>
  <si>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</si>
  <si>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</si>
  <si>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</si>
  <si>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</si>
  <si>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</si>
  <si>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</si>
  <si>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</si>
  <si>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</si>
  <si>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</si>
  <si>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</si>
  <si>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</si>
  <si>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</si>
  <si>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</si>
  <si>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</si>
  <si>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</si>
  <si>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</si>
  <si>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</si>
  <si>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</si>
  <si>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</si>
  <si>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</si>
  <si>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</si>
  <si>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</si>
  <si>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</si>
  <si>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</si>
  <si>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</si>
  <si>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</si>
  <si>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</si>
  <si>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</si>
  <si>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</si>
  <si>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</si>
  <si>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</si>
  <si>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</si>
  <si>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</si>
  <si>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</si>
  <si>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</si>
  <si>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</si>
  <si>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</si>
  <si>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</si>
  <si>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</si>
  <si>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</si>
  <si>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</si>
  <si>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</si>
  <si>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</si>
  <si>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</si>
  <si>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</si>
  <si>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</si>
  <si>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</si>
  <si>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</si>
  <si>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</si>
  <si>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</si>
  <si>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</si>
  <si>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</si>
  <si>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</si>
  <si>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</si>
  <si>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</si>
  <si>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</si>
  <si>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</si>
  <si>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</si>
  <si>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</si>
  <si>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</si>
  <si>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</si>
  <si>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</si>
  <si>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</si>
  <si>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</si>
  <si>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</si>
  <si>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</si>
  <si>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</si>
  <si>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</si>
  <si>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</si>
  <si>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</si>
  <si>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</si>
  <si>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</si>
  <si>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</si>
  <si>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</si>
  <si>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</si>
  <si>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</si>
  <si>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</si>
  <si>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</si>
  <si>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</si>
  <si>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</si>
  <si>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</si>
  <si>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</si>
  <si>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</si>
  <si>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</si>
  <si>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</si>
  <si>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</si>
  <si>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</si>
  <si>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</si>
  <si>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</si>
  <si>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</si>
  <si>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</si>
  <si>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</si>
  <si>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</si>
  <si>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</si>
  <si>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</si>
  <si>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</si>
  <si>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</si>
  <si>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</si>
  <si>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</si>
  <si>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</si>
  <si>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</si>
  <si>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</si>
  <si>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</si>
  <si>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</si>
  <si>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</si>
  <si>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</si>
  <si>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</si>
  <si>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</si>
  <si>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</si>
  <si>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</si>
  <si>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</si>
  <si>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</si>
  <si>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</si>
  <si>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</si>
  <si>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</si>
  <si>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</si>
  <si>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</si>
  <si>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</si>
  <si>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</si>
  <si>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</si>
  <si>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</si>
  <si>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</si>
  <si>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</si>
  <si>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</si>
  <si>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</si>
  <si>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</si>
  <si>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</si>
  <si>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</si>
  <si>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</si>
  <si>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</si>
  <si>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</si>
  <si>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</si>
  <si>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</si>
  <si>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</si>
  <si>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</si>
  <si>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</si>
  <si>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</si>
  <si>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</si>
  <si>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</si>
  <si>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</si>
  <si>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</si>
  <si>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</si>
  <si>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</si>
  <si>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</si>
  <si>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</si>
  <si>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</si>
  <si>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</si>
  <si>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</si>
  <si>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</si>
  <si>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</si>
  <si>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</si>
  <si>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</si>
  <si>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</si>
  <si>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</si>
  <si>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</si>
  <si>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</si>
  <si>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</si>
  <si>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</si>
  <si>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</si>
  <si>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</si>
  <si>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</si>
  <si>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</si>
  <si>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</si>
  <si>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</si>
  <si>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</si>
  <si>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</si>
  <si>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</si>
  <si>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</si>
  <si>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</si>
  <si>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</si>
  <si>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</si>
  <si>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</si>
  <si>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</si>
  <si>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</si>
  <si>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</si>
  <si>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</si>
  <si>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</si>
  <si>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</si>
  <si>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</si>
  <si>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</si>
  <si>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</si>
  <si>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</si>
  <si>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</si>
  <si>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</si>
  <si>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</si>
  <si>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</si>
  <si>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</si>
  <si>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</si>
  <si>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</si>
  <si>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</si>
  <si>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</si>
  <si>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</si>
  <si>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</si>
  <si>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</si>
  <si>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</si>
  <si>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</si>
  <si>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</si>
  <si>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</si>
  <si>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</si>
  <si>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</si>
  <si>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</si>
  <si>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</si>
  <si>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</si>
  <si>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</si>
  <si>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</si>
  <si>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</si>
  <si>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</si>
  <si>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</si>
  <si>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</si>
  <si>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</si>
  <si>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</si>
  <si>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</si>
  <si>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</si>
  <si>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</si>
  <si>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</si>
  <si>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</si>
  <si>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</si>
  <si>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</si>
  <si>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</si>
  <si>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</si>
  <si>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</si>
  <si>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</si>
  <si>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</si>
  <si>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</si>
  <si>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</si>
  <si>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</si>
  <si>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</si>
  <si>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</si>
  <si>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</si>
  <si>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</si>
  <si>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</si>
  <si>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</si>
  <si>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</si>
  <si>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</si>
  <si>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</si>
  <si>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</si>
  <si>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</si>
  <si>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</si>
  <si>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</si>
  <si>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</si>
  <si>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</si>
  <si>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</si>
  <si>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</si>
  <si>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</si>
  <si>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</si>
  <si>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</si>
  <si>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</si>
  <si>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</si>
  <si>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</si>
  <si>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</si>
  <si>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</si>
  <si>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</si>
  <si>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</si>
  <si>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</si>
  <si>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</si>
  <si>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</si>
  <si>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</si>
  <si>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</si>
  <si>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</si>
  <si>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</si>
  <si>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</si>
  <si>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</si>
  <si>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</si>
  <si>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</si>
  <si>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</si>
  <si>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</si>
  <si>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</si>
  <si>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</si>
  <si>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</si>
  <si>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</si>
  <si>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</si>
  <si>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</si>
  <si>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</si>
  <si>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</si>
  <si>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</si>
  <si>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</si>
  <si>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</si>
  <si>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</si>
  <si>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</si>
  <si>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</si>
  <si>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</si>
  <si>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</si>
  <si>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</si>
  <si>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</si>
  <si>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</si>
  <si>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</si>
  <si>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</si>
  <si>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</si>
  <si>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</si>
  <si>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</si>
  <si>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</si>
  <si>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</si>
  <si>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</si>
  <si>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</si>
  <si>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</si>
  <si>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</si>
  <si>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</si>
  <si>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</si>
  <si>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</si>
  <si>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</si>
  <si>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</si>
  <si>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</si>
  <si>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</si>
  <si>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</si>
  <si>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</si>
  <si>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</si>
  <si>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</si>
  <si>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</si>
  <si>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</si>
  <si>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</si>
  <si>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</si>
  <si>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</si>
  <si>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</si>
  <si>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</si>
  <si>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</si>
  <si>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</si>
  <si>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</si>
  <si>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</si>
  <si>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</si>
  <si>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</si>
  <si>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</si>
  <si>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</si>
  <si>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</si>
  <si>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</si>
  <si>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</si>
  <si>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</si>
  <si>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</si>
  <si>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</si>
  <si>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</si>
  <si>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</si>
  <si>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</si>
  <si>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</si>
  <si>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</si>
  <si>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</si>
  <si>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</si>
  <si>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</si>
  <si>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</si>
  <si>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</si>
  <si>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</si>
  <si>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</si>
  <si>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</si>
  <si>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</si>
  <si>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</si>
  <si>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</si>
  <si>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</si>
  <si>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</si>
  <si>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</si>
  <si>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</si>
  <si>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</si>
  <si>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</si>
  <si>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</si>
  <si>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</si>
  <si>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</si>
  <si>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</si>
  <si>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</si>
  <si>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</si>
  <si>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</si>
  <si>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</si>
  <si>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</si>
  <si>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</si>
  <si>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</si>
  <si>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</si>
  <si>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</si>
  <si>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</si>
  <si>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</si>
  <si>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</si>
  <si>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</si>
  <si>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</si>
  <si>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</si>
  <si>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</si>
  <si>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</si>
  <si>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</si>
  <si>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</si>
  <si>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</si>
  <si>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</si>
  <si>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</si>
  <si>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</si>
  <si>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</si>
  <si>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</si>
  <si>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</si>
  <si>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</si>
  <si>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</si>
  <si>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</si>
  <si>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</si>
  <si>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</si>
  <si>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</si>
  <si>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</si>
  <si>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</si>
  <si>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</si>
  <si>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</si>
  <si>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</si>
  <si>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</si>
  <si>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</si>
  <si>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</si>
  <si>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</si>
  <si>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</si>
  <si>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</si>
  <si>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</si>
  <si>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</si>
  <si>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</si>
  <si>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</si>
  <si>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</si>
  <si>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</si>
  <si>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</si>
  <si>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</si>
  <si>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</si>
  <si>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</si>
  <si>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</si>
  <si>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</si>
  <si>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</si>
  <si>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</si>
  <si>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</si>
  <si>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</si>
  <si>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</si>
  <si>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</si>
  <si>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</si>
  <si>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</si>
  <si>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</si>
  <si>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</si>
  <si>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</si>
  <si>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</si>
  <si>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</si>
  <si>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</si>
  <si>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</si>
  <si>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</si>
  <si>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</si>
  <si>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</si>
  <si>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</si>
  <si>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</si>
  <si>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</si>
  <si>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</si>
  <si>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</si>
  <si>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</si>
  <si>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</si>
  <si>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</si>
  <si>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</si>
  <si>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</si>
  <si>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</si>
  <si>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</si>
  <si>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</si>
  <si>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</si>
  <si>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</si>
  <si>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</si>
  <si>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</si>
  <si>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</si>
  <si>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</si>
  <si>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</si>
  <si>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</si>
  <si>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</si>
  <si>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</si>
  <si>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</si>
  <si>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</si>
  <si>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</si>
  <si>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</si>
  <si>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</si>
  <si>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</si>
  <si>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</si>
  <si>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</si>
  <si>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</si>
  <si>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</si>
  <si>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</si>
  <si>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</si>
  <si>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</si>
  <si>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</si>
  <si>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</si>
  <si>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</si>
  <si>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</si>
  <si>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</si>
  <si>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</si>
  <si>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</si>
  <si>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</si>
  <si>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</si>
  <si>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</si>
  <si>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</si>
  <si>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</si>
  <si>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</si>
  <si>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</si>
  <si>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</si>
  <si>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</si>
  <si>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</si>
  <si>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</si>
  <si>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</si>
  <si>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</si>
  <si>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</si>
  <si>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</si>
  <si>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</si>
  <si>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</si>
  <si>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</si>
  <si>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</si>
  <si>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</si>
  <si>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</si>
  <si>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</si>
  <si>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</si>
  <si>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</si>
  <si>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</si>
  <si>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</si>
  <si>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</si>
  <si>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</si>
  <si>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</si>
  <si>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</si>
  <si>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</si>
  <si>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</si>
  <si>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</si>
  <si>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</si>
  <si>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</si>
  <si>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</si>
  <si>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</si>
  <si>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</si>
  <si>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</si>
  <si>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</si>
  <si>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</si>
  <si>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</si>
  <si>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</si>
  <si>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</si>
  <si>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</si>
  <si>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</si>
  <si>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</si>
  <si>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</si>
  <si>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</si>
  <si>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</si>
  <si>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</si>
  <si>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</si>
  <si>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</si>
  <si>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</si>
  <si>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</si>
  <si>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</si>
  <si>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</si>
  <si>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</si>
  <si>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</si>
  <si>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</si>
  <si>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</si>
  <si>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</si>
  <si>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</si>
  <si>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</si>
  <si>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</si>
  <si>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</si>
  <si>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</si>
  <si>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</si>
  <si>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</si>
  <si>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</si>
  <si>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</si>
  <si>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</si>
  <si>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</si>
  <si>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</si>
  <si>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</si>
  <si>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</si>
  <si>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</si>
  <si>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</si>
  <si>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</si>
  <si>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</si>
  <si>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</si>
  <si>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</si>
  <si>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</si>
  <si>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</si>
  <si>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</si>
  <si>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</si>
  <si>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</si>
  <si>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</si>
  <si>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</si>
  <si>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</si>
  <si>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</si>
  <si>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</si>
  <si>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</si>
  <si>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</si>
  <si>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</si>
  <si>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</si>
  <si>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</si>
  <si>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</si>
  <si>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</si>
  <si>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</si>
  <si>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</si>
  <si>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</si>
  <si>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</si>
  <si>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</si>
  <si>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</si>
  <si>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</si>
  <si>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</si>
  <si>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</si>
  <si>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</si>
  <si>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</si>
  <si>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</si>
  <si>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</si>
  <si>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</si>
  <si>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</si>
  <si>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</si>
  <si>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</si>
  <si>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</si>
  <si>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</si>
  <si>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</si>
  <si>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</si>
  <si>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</si>
  <si>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</si>
  <si>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</si>
  <si>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</si>
  <si>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</si>
  <si>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</si>
  <si>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</si>
  <si>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</si>
  <si>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</si>
  <si>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</si>
  <si>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</si>
  <si>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</si>
  <si>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</si>
  <si>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</si>
  <si>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</si>
  <si>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</si>
  <si>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</si>
  <si>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</si>
  <si>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</si>
  <si>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</si>
  <si>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</si>
  <si>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</si>
  <si>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</si>
  <si>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</si>
  <si>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</si>
  <si>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</si>
  <si>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</si>
  <si>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</si>
  <si>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</si>
  <si>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</si>
  <si>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</si>
  <si>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</si>
  <si>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</si>
  <si>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</si>
  <si>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</si>
  <si>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</si>
  <si>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</si>
  <si>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</si>
  <si>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</si>
  <si>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</si>
  <si>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</si>
  <si>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</si>
  <si>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</si>
  <si>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</si>
  <si>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</si>
  <si>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</si>
  <si>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</si>
  <si>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</si>
  <si>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</si>
  <si>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</si>
  <si>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</si>
  <si>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</si>
  <si>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</si>
  <si>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</si>
  <si>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</si>
  <si>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</si>
  <si>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</si>
  <si>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</si>
  <si>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</si>
  <si>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</si>
  <si>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</si>
  <si>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</si>
  <si>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</si>
  <si>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</si>
  <si>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</si>
  <si>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</si>
  <si>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</si>
  <si>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</si>
  <si>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</si>
  <si>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</si>
  <si>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</si>
  <si>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</si>
  <si>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</si>
  <si>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</si>
  <si>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</si>
  <si>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</si>
  <si>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</si>
  <si>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</si>
  <si>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</si>
  <si>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</si>
  <si>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</si>
  <si>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</si>
  <si>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</si>
  <si>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</si>
  <si>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</si>
  <si>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</si>
  <si>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</si>
  <si>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</si>
  <si>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</si>
  <si>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</si>
  <si>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</si>
  <si>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</si>
  <si>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</si>
  <si>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</si>
  <si>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</si>
  <si>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</si>
  <si>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</si>
  <si>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</si>
  <si>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</si>
  <si>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</si>
  <si>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</si>
  <si>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</si>
  <si>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</si>
  <si>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</si>
  <si>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</si>
  <si>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</si>
  <si>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</si>
  <si>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</si>
  <si>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</si>
  <si>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</si>
  <si>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</si>
  <si>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</si>
  <si>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</si>
  <si>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</si>
  <si>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</si>
  <si>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</si>
  <si>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</si>
  <si>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</si>
  <si>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</si>
  <si>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</si>
  <si>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</si>
  <si>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</si>
  <si>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</si>
  <si>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</si>
  <si>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</si>
  <si>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</si>
  <si>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</si>
  <si>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</si>
  <si>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</si>
  <si>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</si>
  <si>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</si>
  <si>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</si>
  <si>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</si>
  <si>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</si>
  <si>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</si>
  <si>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</si>
  <si>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</si>
  <si>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</si>
  <si>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</si>
  <si>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</si>
  <si>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</si>
  <si>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</si>
  <si>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</si>
  <si>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</si>
  <si>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</si>
  <si>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</si>
  <si>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</si>
  <si>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</si>
  <si>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</si>
  <si>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</si>
  <si>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</si>
  <si>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</si>
  <si>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</si>
  <si>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</si>
  <si>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</si>
  <si>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</si>
  <si>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</si>
  <si>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</si>
  <si>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</si>
  <si>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</si>
  <si>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</si>
  <si>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</si>
  <si>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</si>
  <si>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</si>
  <si>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</si>
  <si>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</si>
  <si>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</si>
  <si>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</si>
  <si>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</si>
  <si>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</si>
  <si>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</si>
  <si>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</si>
  <si>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</si>
  <si>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</si>
  <si>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</si>
  <si>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</si>
  <si>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</si>
  <si>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</si>
  <si>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</si>
  <si>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</si>
  <si>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</si>
  <si>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</si>
  <si>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</si>
  <si>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</si>
  <si>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</si>
  <si>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</si>
  <si>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</si>
  <si>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</si>
  <si>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</si>
  <si>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</si>
  <si>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</si>
  <si>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</si>
  <si>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</si>
  <si>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</si>
  <si>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</si>
  <si>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</si>
  <si>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</si>
  <si>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</si>
  <si>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</si>
  <si>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</si>
  <si>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</si>
  <si>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</si>
  <si>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</si>
  <si>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</si>
  <si>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</si>
  <si>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</si>
  <si>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</si>
  <si>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</si>
  <si>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</si>
  <si>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</si>
  <si>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</si>
  <si>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</si>
  <si>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</si>
  <si>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</si>
  <si>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</si>
  <si>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</si>
  <si>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</si>
  <si>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</si>
  <si>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</si>
  <si>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</si>
  <si>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</si>
  <si>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</si>
  <si>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</si>
  <si>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</si>
  <si>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</si>
  <si>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</si>
  <si>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</si>
  <si>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</si>
  <si>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</si>
  <si>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</si>
  <si>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</si>
  <si>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</si>
  <si>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</si>
  <si>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</si>
  <si>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</si>
  <si>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</si>
  <si>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</si>
  <si>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</si>
  <si>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</si>
  <si>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</si>
  <si>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</si>
  <si>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</si>
  <si>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</si>
  <si>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</si>
  <si>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</si>
  <si>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</si>
  <si>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</si>
  <si>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</si>
  <si>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</si>
  <si>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</si>
  <si>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</si>
  <si>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</si>
  <si>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</si>
  <si>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</si>
  <si>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</si>
  <si>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</si>
  <si>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</si>
  <si>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</si>
  <si>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</si>
  <si>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</si>
  <si>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</si>
  <si>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</si>
  <si>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</si>
  <si>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</si>
  <si>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</si>
  <si>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</si>
  <si>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</si>
  <si>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</si>
  <si>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</si>
  <si>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</si>
  <si>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</si>
  <si>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</si>
  <si>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</si>
  <si>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</si>
  <si>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</si>
  <si>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</si>
  <si>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</si>
  <si>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</si>
  <si>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</si>
  <si>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</si>
  <si>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</si>
  <si>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</si>
  <si>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</si>
  <si>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</si>
  <si>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</si>
  <si>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</si>
  <si>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</si>
  <si>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</si>
  <si>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</si>
  <si>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</si>
  <si>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</si>
  <si>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</si>
  <si>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</si>
  <si>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</si>
  <si>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</si>
  <si>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</si>
  <si>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</si>
  <si>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</si>
  <si>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</si>
  <si>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</si>
  <si>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</si>
  <si>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</si>
  <si>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</si>
  <si>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</si>
  <si>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</si>
  <si>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</si>
  <si>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</si>
  <si>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</si>
  <si>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</si>
  <si>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</si>
  <si>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</si>
  <si>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</si>
  <si>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</si>
  <si>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</si>
  <si>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</si>
  <si>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</si>
  <si>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</si>
  <si>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</si>
  <si>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</si>
  <si>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</si>
  <si>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</si>
  <si>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</si>
  <si>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</si>
  <si>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</si>
  <si>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</si>
  <si>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</si>
  <si>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</si>
  <si>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</si>
  <si>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</si>
  <si>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</si>
  <si>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</si>
  <si>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</si>
  <si>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</si>
  <si>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</si>
  <si>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</si>
  <si>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</si>
  <si>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</si>
  <si>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</si>
  <si>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</si>
  <si>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</si>
  <si>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</si>
  <si>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</si>
  <si>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</si>
  <si>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</si>
  <si>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</si>
  <si>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</si>
  <si>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</si>
  <si>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</si>
  <si>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</si>
  <si>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</si>
  <si>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</si>
  <si>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</si>
  <si>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</si>
  <si>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</si>
  <si>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</si>
  <si>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</si>
  <si>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</si>
  <si>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</si>
  <si>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</si>
  <si>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</si>
  <si>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</si>
  <si>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</si>
  <si>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</si>
  <si>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</si>
  <si>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</si>
  <si>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</si>
  <si>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</si>
  <si>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</si>
  <si>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</si>
  <si>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</si>
  <si>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</si>
  <si>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</si>
  <si>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</si>
  <si>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</si>
  <si>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</si>
  <si>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</si>
  <si>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</si>
  <si>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</si>
  <si>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</si>
  <si>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</si>
  <si>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</si>
  <si>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</si>
  <si>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</si>
  <si>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</si>
  <si>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</si>
  <si>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</si>
  <si>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</si>
  <si>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</si>
  <si>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</si>
  <si>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</si>
  <si>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</si>
  <si>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</si>
  <si>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</si>
  <si>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</si>
  <si>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</si>
  <si>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</si>
  <si>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</si>
  <si>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</si>
  <si>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</si>
  <si>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</si>
  <si>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</si>
  <si>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</si>
  <si>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</si>
  <si>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</si>
  <si>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</si>
  <si>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</si>
  <si>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</si>
  <si>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</si>
  <si>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</si>
  <si>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</si>
  <si>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</si>
  <si>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</si>
  <si>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</si>
  <si>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</si>
  <si>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</si>
  <si>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</si>
  <si>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</si>
  <si>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</si>
  <si>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</si>
  <si>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</si>
  <si>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</si>
  <si>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</si>
  <si>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</si>
  <si>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</si>
  <si>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</si>
  <si>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</si>
  <si>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</si>
  <si>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</si>
  <si>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</si>
  <si>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</si>
  <si>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</si>
  <si>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</si>
  <si>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</si>
  <si>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</si>
  <si>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</si>
  <si>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</si>
  <si>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</si>
  <si>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</si>
  <si>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</si>
  <si>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</si>
  <si>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</si>
  <si>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</si>
  <si>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</si>
  <si>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</si>
  <si>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</si>
  <si>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</si>
  <si>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</si>
  <si>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</si>
  <si>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</si>
  <si>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</si>
  <si>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</si>
  <si>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</si>
  <si>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</si>
  <si>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</si>
  <si>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</si>
  <si>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</si>
  <si>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</si>
  <si>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</si>
  <si>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</si>
  <si>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</si>
  <si>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</si>
  <si>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</si>
  <si>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</si>
  <si>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</si>
  <si>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</si>
  <si>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</si>
  <si>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</si>
  <si>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</si>
  <si>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</si>
  <si>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</si>
  <si>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</si>
  <si>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</si>
  <si>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</si>
  <si>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</si>
  <si>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</si>
  <si>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</si>
  <si>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</si>
  <si>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</si>
  <si>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</si>
  <si>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</si>
  <si>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</si>
  <si>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</si>
  <si>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</si>
  <si>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</si>
  <si>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</si>
  <si>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</si>
  <si>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</si>
  <si>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</si>
  <si>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</si>
  <si>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</si>
  <si>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</si>
  <si>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</si>
  <si>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</si>
  <si>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</si>
  <si>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</si>
  <si>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</si>
  <si>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</si>
  <si>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</si>
  <si>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</si>
  <si>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</si>
  <si>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</si>
  <si>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</si>
  <si>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</si>
  <si>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</si>
  <si>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</si>
  <si>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</si>
  <si>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</si>
  <si>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</si>
  <si>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</si>
  <si>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</si>
  <si>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</si>
  <si>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</si>
  <si>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</si>
  <si>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</si>
  <si>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</si>
  <si>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</si>
  <si>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</si>
  <si>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</si>
  <si>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</si>
  <si>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</si>
  <si>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</si>
  <si>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</si>
  <si>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</si>
  <si>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</si>
  <si>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</si>
  <si>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</si>
  <si>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</si>
  <si>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</si>
  <si>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</si>
  <si>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</si>
  <si>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</si>
  <si>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</si>
  <si>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</si>
  <si>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</si>
  <si>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</si>
  <si>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</si>
  <si>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</si>
  <si>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</si>
  <si>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</si>
  <si>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</si>
  <si>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</si>
  <si>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</si>
  <si>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</si>
  <si>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</si>
  <si>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</si>
  <si>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</si>
  <si>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</si>
  <si>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</si>
  <si>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</si>
  <si>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</si>
  <si>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</si>
  <si>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</si>
  <si>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</si>
  <si>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</si>
  <si>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</si>
  <si>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</si>
  <si>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</si>
  <si>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</si>
  <si>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</si>
  <si>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</si>
  <si>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</si>
  <si>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</si>
  <si>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</si>
  <si>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</si>
  <si>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</si>
  <si>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</si>
  <si>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</si>
  <si>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</si>
  <si>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</si>
  <si>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</si>
  <si>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</si>
  <si>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</si>
  <si>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</si>
  <si>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</si>
  <si>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</si>
  <si>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</si>
  <si>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</si>
  <si>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</si>
  <si>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</si>
  <si>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</si>
  <si>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</si>
  <si>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</si>
  <si>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</si>
  <si>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</si>
  <si>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</si>
  <si>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</si>
  <si>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</si>
  <si>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</si>
  <si>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</si>
  <si>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</si>
  <si>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</si>
  <si>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</si>
  <si>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</si>
  <si>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</si>
  <si>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</si>
  <si>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</si>
  <si>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</si>
  <si>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</si>
  <si>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</si>
  <si>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</si>
  <si>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</si>
  <si>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</si>
  <si>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</si>
  <si>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</si>
  <si>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</si>
  <si>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</si>
  <si>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</si>
  <si>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</si>
  <si>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</si>
  <si>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</si>
  <si>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</si>
  <si>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</si>
  <si>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</si>
  <si>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</si>
  <si>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</si>
  <si>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</si>
  <si>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</si>
  <si>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</si>
  <si>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</si>
  <si>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</si>
  <si>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</si>
  <si>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</si>
  <si>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</si>
  <si>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</si>
  <si>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</si>
  <si>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</si>
  <si>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</si>
  <si>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</si>
  <si>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</si>
  <si>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</si>
  <si>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</si>
  <si>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</si>
  <si>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</si>
  <si>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</si>
  <si>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</si>
  <si>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</si>
  <si>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</si>
  <si>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</si>
  <si>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</si>
  <si>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</si>
  <si>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</si>
  <si>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</si>
  <si>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</si>
  <si>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</si>
  <si>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</si>
  <si>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</si>
  <si>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</si>
  <si>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</si>
  <si>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</si>
  <si>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</si>
  <si>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</si>
  <si>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</si>
  <si>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</si>
  <si>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</si>
  <si>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</si>
  <si>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</si>
  <si>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</si>
  <si>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</si>
  <si>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</si>
  <si>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</si>
  <si>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</si>
  <si>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</si>
  <si>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</si>
  <si>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</si>
  <si>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</si>
  <si>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</si>
  <si>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</si>
  <si>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</si>
  <si>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</si>
  <si>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</si>
  <si>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</si>
  <si>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</si>
  <si>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</si>
  <si>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</si>
  <si>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</si>
  <si>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</si>
  <si>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</si>
  <si>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</si>
  <si>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</si>
  <si>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</si>
  <si>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</si>
  <si>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</si>
  <si>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</si>
  <si>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</si>
  <si>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</si>
  <si>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</si>
  <si>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</si>
  <si>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</si>
  <si>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</si>
  <si>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</si>
  <si>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</si>
  <si>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</si>
  <si>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</si>
  <si>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</si>
  <si>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</si>
  <si>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</si>
  <si>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</si>
  <si>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</si>
  <si>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</si>
  <si>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</si>
  <si>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</si>
  <si>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</si>
  <si>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</si>
  <si>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</si>
  <si>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</si>
  <si>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</si>
  <si>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</si>
  <si>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</si>
  <si>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</si>
  <si>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</si>
  <si>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</si>
  <si>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</si>
  <si>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</si>
  <si>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</si>
  <si>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</si>
  <si>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</si>
  <si>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</si>
  <si>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</si>
  <si>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</si>
  <si>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</si>
  <si>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</si>
  <si>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</si>
  <si>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</si>
  <si>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</si>
  <si>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</si>
  <si>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</si>
  <si>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</si>
  <si>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</si>
  <si>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</si>
  <si>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</si>
  <si>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</si>
  <si>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</si>
  <si>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</si>
  <si>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</si>
  <si>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</si>
  <si>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</si>
  <si>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</si>
  <si>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</si>
  <si>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</si>
  <si>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</si>
  <si>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</si>
  <si>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</si>
  <si>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</si>
  <si>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</si>
  <si>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</si>
  <si>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</si>
  <si>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</si>
  <si>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</si>
  <si>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</si>
  <si>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</si>
  <si>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</si>
  <si>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</si>
  <si>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</si>
  <si>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</si>
  <si>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</si>
  <si>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</si>
  <si>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</si>
  <si>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</si>
  <si>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</si>
  <si>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</si>
  <si>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</si>
  <si>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</si>
  <si>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</si>
  <si>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</si>
  <si>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</si>
  <si>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</si>
  <si>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</si>
  <si>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</si>
  <si>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</si>
  <si>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</si>
  <si>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</si>
  <si>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</si>
  <si>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</si>
  <si>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</si>
  <si>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</si>
  <si>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</si>
  <si>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</si>
  <si>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</si>
  <si>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</si>
  <si>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</si>
  <si>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</si>
  <si>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</si>
  <si>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</si>
  <si>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</si>
  <si>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</si>
  <si>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</si>
  <si>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</si>
  <si>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</si>
  <si>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</si>
  <si>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</si>
  <si>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</si>
  <si>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</si>
  <si>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</si>
  <si>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</si>
  <si>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</si>
  <si>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</si>
  <si>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</si>
  <si>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</si>
  <si>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</si>
  <si>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</si>
  <si>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</si>
  <si>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</si>
  <si>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</si>
  <si>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</si>
  <si>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</si>
  <si>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</si>
  <si>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</si>
  <si>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</si>
  <si>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</si>
  <si>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</si>
  <si>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</si>
  <si>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</si>
  <si>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</si>
  <si>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</si>
  <si>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</si>
  <si>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</si>
  <si>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</si>
  <si>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</si>
  <si>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</si>
  <si>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</si>
  <si>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</si>
  <si>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</si>
  <si>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</si>
  <si>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</si>
  <si>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</si>
  <si>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</si>
  <si>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</si>
  <si>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</si>
  <si>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</si>
  <si>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</si>
  <si>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</si>
  <si>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</si>
  <si>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</si>
  <si>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</si>
  <si>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</si>
  <si>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</si>
  <si>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</si>
  <si>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</si>
  <si>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</si>
  <si>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</si>
  <si>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</si>
  <si>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</si>
  <si>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</si>
  <si>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</si>
  <si>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</si>
  <si>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</si>
  <si>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</si>
  <si>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</si>
  <si>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</si>
  <si>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</si>
  <si>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</si>
  <si>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</si>
  <si>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</si>
  <si>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</si>
  <si>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</si>
  <si>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</si>
  <si>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</si>
  <si>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</si>
  <si>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</si>
  <si>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</si>
  <si>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</si>
  <si>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</si>
  <si>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</si>
  <si>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</si>
  <si>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</si>
  <si>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</si>
  <si>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</si>
  <si>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</si>
  <si>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</si>
  <si>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</si>
  <si>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</si>
  <si>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</si>
  <si>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</si>
  <si>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</si>
  <si>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</si>
  <si>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</si>
  <si>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</si>
  <si>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</si>
  <si>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</si>
  <si>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</si>
  <si>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</si>
  <si>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</si>
  <si>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</si>
  <si>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</si>
  <si>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</si>
  <si>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</si>
  <si>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</si>
  <si>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</si>
  <si>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</si>
  <si>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</si>
  <si>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</si>
  <si>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</si>
  <si>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</si>
  <si>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</si>
  <si>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</si>
  <si>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</si>
  <si>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</si>
  <si>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</si>
  <si>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</si>
  <si>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</si>
  <si>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</si>
  <si>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</si>
  <si>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</si>
  <si>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</si>
  <si>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</si>
  <si>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</si>
  <si>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</si>
  <si>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</si>
  <si>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</si>
  <si>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</si>
  <si>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</si>
  <si>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</si>
  <si>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</si>
  <si>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</si>
  <si>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</si>
  <si>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</si>
  <si>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</si>
  <si>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</si>
  <si>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</si>
  <si>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</si>
  <si>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</si>
  <si>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</si>
  <si>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</si>
  <si>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</si>
  <si>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</si>
  <si>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</si>
  <si>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</si>
  <si>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</si>
  <si>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</si>
  <si>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</si>
  <si>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</si>
  <si>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</si>
  <si>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</si>
  <si>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</si>
  <si>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</si>
  <si>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</si>
  <si>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</si>
  <si>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</si>
  <si>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</si>
  <si>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</si>
  <si>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</si>
  <si>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</si>
  <si>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</si>
  <si>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</si>
  <si>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</si>
  <si>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</si>
  <si>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</si>
  <si>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</si>
  <si>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</si>
  <si>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</si>
  <si>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</si>
  <si>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</si>
  <si>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</si>
  <si>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</si>
  <si>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</si>
  <si>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</si>
  <si>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</si>
  <si>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</si>
  <si>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</si>
  <si>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</si>
  <si>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</si>
  <si>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</si>
  <si>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</si>
  <si>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</si>
  <si>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</si>
  <si>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</si>
  <si>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</si>
  <si>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</si>
  <si>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</si>
  <si>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</si>
  <si>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</si>
  <si>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</si>
  <si>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</si>
  <si>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</si>
  <si>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</si>
  <si>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</si>
  <si>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</si>
  <si>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</si>
  <si>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</si>
  <si>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</si>
  <si>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</si>
  <si>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</si>
  <si>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</si>
  <si>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</si>
  <si>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</si>
  <si>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</si>
  <si>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</si>
  <si>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</si>
  <si>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</si>
  <si>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</si>
  <si>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</si>
  <si>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</si>
  <si>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</si>
  <si>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</si>
  <si>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</si>
  <si>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</si>
  <si>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</si>
  <si>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</si>
  <si>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</si>
  <si>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</si>
  <si>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</si>
  <si>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</si>
  <si>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</si>
  <si>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</si>
  <si>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</si>
  <si>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</si>
  <si>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</si>
  <si>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</si>
  <si>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</si>
  <si>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</si>
  <si>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</si>
  <si>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</si>
  <si>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</si>
  <si>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</si>
  <si>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</si>
  <si>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</si>
  <si>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</si>
  <si>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</si>
  <si>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</si>
  <si>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</si>
  <si>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</si>
  <si>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</si>
  <si>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</si>
  <si>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</si>
  <si>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</si>
  <si>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</si>
  <si>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</si>
  <si>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</si>
  <si>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</si>
  <si>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</si>
  <si>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</si>
  <si>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</si>
  <si>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</si>
  <si>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</si>
  <si>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</si>
  <si>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</si>
  <si>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</si>
  <si>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</si>
  <si>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</si>
  <si>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</si>
  <si>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</si>
  <si>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</si>
  <si>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</si>
  <si>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</si>
  <si>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</si>
  <si>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</si>
  <si>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</si>
  <si>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</si>
  <si>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</si>
  <si>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</si>
  <si>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</si>
  <si>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</si>
  <si>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</si>
  <si>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</si>
  <si>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</si>
  <si>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</si>
  <si>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</si>
  <si>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</si>
  <si>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</si>
  <si>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</si>
  <si>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</si>
  <si>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</si>
  <si>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</si>
  <si>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</si>
  <si>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</si>
  <si>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</si>
  <si>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</si>
  <si>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</si>
  <si>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</si>
  <si>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</si>
  <si>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</si>
  <si>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</si>
  <si>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</si>
  <si>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</si>
  <si>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</si>
  <si>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</si>
  <si>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</si>
  <si>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</si>
  <si>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</si>
  <si>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</si>
  <si>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</si>
  <si>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</si>
  <si>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</si>
  <si>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</si>
  <si>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</si>
  <si>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</si>
  <si>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</si>
  <si>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</si>
  <si>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</si>
  <si>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</si>
  <si>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</si>
  <si>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</si>
  <si>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</si>
  <si>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</si>
  <si>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</si>
  <si>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</si>
  <si>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</si>
  <si>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</si>
  <si>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</si>
  <si>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</si>
  <si>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</si>
  <si>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</si>
  <si>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</si>
  <si>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</si>
  <si>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</si>
  <si>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</si>
  <si>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</si>
  <si>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</si>
  <si>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</si>
  <si>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</si>
  <si>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</si>
  <si>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</si>
  <si>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</si>
  <si>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</si>
  <si>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</si>
  <si>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</si>
  <si>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</si>
  <si>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</si>
  <si>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</si>
  <si>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</si>
  <si>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</si>
  <si>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</si>
  <si>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</si>
  <si>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</si>
  <si>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</si>
  <si>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</si>
  <si>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</si>
  <si>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</si>
  <si>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</si>
  <si>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</si>
  <si>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</si>
  <si>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</si>
  <si>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</si>
  <si>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</si>
  <si>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</si>
  <si>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</si>
  <si>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</si>
  <si>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</si>
  <si>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</si>
  <si>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</si>
  <si>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</si>
  <si>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</si>
  <si>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</si>
  <si>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</si>
  <si>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</si>
  <si>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</si>
  <si>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</si>
  <si>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</si>
  <si>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</si>
  <si>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</si>
  <si>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</si>
  <si>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</si>
  <si>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</si>
  <si>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</si>
  <si>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</si>
  <si>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</si>
  <si>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</si>
  <si>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</si>
  <si>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</si>
  <si>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</si>
  <si>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</si>
  <si>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</si>
  <si>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</si>
  <si>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</si>
  <si>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</si>
  <si>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</si>
  <si>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</si>
  <si>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</si>
  <si>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</si>
  <si>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</si>
  <si>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</si>
  <si>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</si>
  <si>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</si>
  <si>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</si>
  <si>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</si>
  <si>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</si>
  <si>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</si>
  <si>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</si>
  <si>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</si>
  <si>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</si>
  <si>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</si>
  <si>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</si>
  <si>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</si>
  <si>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</si>
  <si>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</si>
  <si>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</si>
  <si>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</si>
  <si>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</si>
  <si>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</si>
  <si>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</si>
  <si>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</si>
  <si>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</si>
  <si>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</si>
  <si>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</si>
  <si>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</si>
  <si>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</si>
  <si>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</si>
  <si>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</si>
  <si>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</si>
  <si>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</si>
  <si>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</si>
  <si>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</si>
  <si>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</si>
  <si>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</si>
  <si>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</si>
  <si>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</si>
  <si>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</si>
  <si>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</si>
  <si>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</si>
  <si>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</si>
  <si>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</si>
  <si>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</si>
  <si>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</si>
  <si>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</si>
  <si>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</si>
  <si>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</si>
  <si>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</si>
  <si>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</si>
  <si>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</si>
  <si>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</si>
  <si>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</si>
  <si>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</si>
  <si>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</si>
  <si>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</si>
  <si>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</si>
  <si>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</si>
  <si>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</si>
  <si>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</si>
  <si>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</si>
  <si>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</si>
  <si>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</si>
  <si>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</si>
  <si>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</si>
  <si>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</si>
  <si>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</si>
  <si>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</si>
  <si>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</si>
  <si>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</si>
  <si>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</si>
  <si>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</si>
  <si>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</si>
  <si>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</si>
  <si>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</si>
  <si>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</si>
  <si>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</si>
  <si>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</si>
  <si>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</si>
  <si>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</si>
  <si>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</si>
  <si>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</si>
  <si>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</si>
  <si>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</si>
  <si>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</si>
  <si>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</si>
  <si>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</si>
  <si>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</si>
  <si>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</si>
  <si>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</si>
  <si>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</si>
  <si>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</si>
  <si>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</si>
  <si>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</si>
  <si>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</si>
  <si>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</si>
  <si>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</si>
  <si>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</si>
  <si>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</si>
  <si>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</si>
  <si>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</si>
  <si>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</si>
  <si>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</si>
  <si>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</si>
  <si>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</si>
  <si>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</si>
  <si>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</si>
  <si>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</si>
  <si>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</si>
  <si>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</si>
  <si>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</si>
  <si>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</si>
  <si>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</si>
  <si>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</si>
  <si>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</si>
  <si>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</si>
  <si>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</si>
  <si>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</si>
  <si>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</si>
  <si>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</si>
  <si>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</si>
  <si>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</si>
  <si>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</si>
  <si>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</si>
  <si>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</si>
  <si>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</si>
  <si>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</si>
  <si>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</si>
  <si>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</si>
  <si>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</si>
  <si>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</si>
  <si>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</si>
  <si>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</si>
  <si>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</si>
  <si>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</si>
  <si>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</si>
  <si>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</si>
  <si>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</si>
  <si>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</si>
  <si>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</si>
  <si>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</si>
  <si>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</si>
  <si>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</si>
  <si>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</si>
  <si>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</si>
  <si>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</si>
  <si>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</si>
  <si>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</si>
  <si>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</si>
  <si>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</si>
  <si>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</si>
  <si>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</si>
  <si>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</si>
  <si>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</si>
  <si>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</si>
  <si>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</si>
  <si>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</si>
  <si>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</si>
  <si>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</si>
  <si>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</si>
  <si>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</si>
  <si>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</si>
  <si>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</si>
  <si>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</si>
  <si>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</si>
  <si>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</si>
  <si>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</si>
  <si>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</si>
  <si>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</si>
  <si>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</si>
  <si>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</si>
  <si>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</si>
  <si>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</si>
  <si>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</si>
  <si>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</si>
  <si>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</si>
  <si>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</si>
  <si>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</si>
  <si>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</si>
  <si>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</si>
  <si>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</si>
  <si>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</si>
  <si>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</si>
  <si>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</si>
  <si>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</si>
  <si>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</si>
  <si>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</si>
  <si>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</si>
  <si>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</si>
  <si>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</si>
  <si>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</si>
  <si>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</si>
  <si>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</si>
  <si>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</si>
  <si>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</si>
  <si>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</si>
  <si>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</si>
  <si>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</si>
  <si>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</si>
  <si>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</si>
  <si>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</si>
  <si>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</si>
  <si>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</si>
  <si>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</si>
  <si>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</si>
  <si>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</si>
  <si>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</si>
  <si>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</si>
  <si>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</si>
  <si>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</si>
  <si>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</si>
  <si>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</si>
  <si>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</si>
  <si>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</si>
  <si>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</si>
  <si>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</si>
  <si>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</si>
  <si>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</si>
  <si>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</si>
  <si>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</si>
  <si>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</si>
  <si>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</si>
  <si>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</si>
  <si>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</si>
  <si>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</si>
  <si>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</si>
  <si>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</si>
  <si>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</si>
  <si>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</si>
  <si>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</si>
  <si>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</si>
  <si>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</si>
  <si>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</si>
  <si>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</si>
  <si>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</si>
  <si>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</si>
  <si>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</si>
  <si>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</si>
  <si>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</si>
  <si>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</si>
  <si>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</si>
  <si>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</si>
  <si>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</si>
  <si>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</si>
  <si>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</si>
  <si>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</si>
  <si>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</si>
  <si>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</si>
  <si>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</si>
  <si>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</si>
  <si>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</si>
  <si>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</si>
  <si>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</si>
  <si>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</si>
  <si>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</si>
  <si>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</si>
  <si>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</si>
  <si>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</si>
  <si>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</si>
  <si>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</si>
  <si>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</si>
  <si>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</si>
  <si>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</si>
  <si>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</si>
  <si>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</si>
  <si>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</si>
  <si>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</si>
  <si>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</si>
  <si>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</si>
  <si>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</si>
  <si>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</si>
  <si>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</si>
  <si>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</si>
  <si>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</si>
  <si>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</si>
  <si>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</si>
  <si>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</si>
  <si>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</si>
  <si>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</si>
  <si>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</si>
  <si>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</si>
  <si>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</si>
  <si>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</si>
  <si>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</si>
  <si>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</si>
  <si>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</si>
  <si>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</si>
  <si>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</si>
  <si>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</si>
  <si>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</si>
  <si>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</si>
  <si>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</si>
  <si>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</si>
  <si>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</si>
  <si>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</si>
  <si>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</si>
  <si>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</si>
  <si>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</si>
  <si>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</si>
  <si>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</si>
  <si>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</si>
  <si>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</si>
  <si>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</si>
  <si>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</si>
  <si>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</si>
  <si>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</si>
  <si>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</si>
  <si>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</si>
  <si>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</si>
  <si>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</si>
  <si>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</si>
  <si>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</si>
  <si>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</si>
  <si>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</si>
  <si>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</si>
  <si>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</si>
  <si>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</si>
  <si>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</si>
  <si>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</si>
  <si>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</si>
  <si>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</si>
  <si>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</si>
  <si>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</si>
  <si>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</si>
  <si>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</si>
  <si>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</si>
  <si>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</si>
  <si>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</si>
  <si>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</si>
  <si>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</si>
  <si>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</si>
  <si>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</si>
  <si>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</si>
  <si>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</si>
  <si>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</si>
  <si>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</si>
  <si>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</si>
  <si>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</si>
  <si>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</si>
  <si>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</si>
  <si>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</si>
  <si>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</si>
  <si>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</si>
  <si>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</si>
  <si>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</si>
  <si>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</si>
  <si>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</si>
  <si>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</si>
  <si>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</si>
  <si>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</si>
  <si>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</si>
  <si>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</si>
  <si>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</si>
  <si>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</si>
  <si>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</si>
  <si>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</si>
  <si>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</si>
  <si>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</si>
  <si>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</si>
  <si>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</si>
  <si>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</si>
  <si>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</si>
  <si>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</si>
  <si>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</si>
  <si>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</si>
  <si>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</si>
  <si>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</si>
  <si>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</si>
  <si>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</si>
  <si>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</si>
  <si>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</si>
  <si>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</si>
  <si>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</si>
  <si>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</si>
  <si>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</si>
  <si>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</si>
  <si>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</si>
  <si>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</si>
  <si>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</si>
  <si>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</si>
  <si>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</si>
  <si>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</si>
  <si>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</si>
  <si>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</si>
  <si>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</si>
  <si>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</si>
  <si>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</si>
  <si>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</si>
  <si>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</si>
  <si>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</si>
  <si>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</si>
  <si>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</si>
  <si>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</si>
  <si>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</si>
  <si>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</si>
  <si>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</si>
  <si>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</si>
  <si>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</si>
  <si>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</si>
  <si>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</si>
  <si>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</si>
  <si>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</si>
  <si>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</si>
  <si>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</si>
  <si>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</si>
  <si>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</si>
  <si>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</si>
  <si>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</si>
  <si>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</si>
  <si>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</si>
  <si>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</si>
  <si>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</si>
  <si>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</si>
  <si>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</si>
  <si>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</si>
  <si>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</si>
  <si>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</si>
  <si>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</si>
  <si>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</si>
  <si>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</si>
  <si>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</si>
  <si>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</si>
  <si>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</si>
  <si>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</si>
  <si>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</si>
  <si>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</si>
  <si>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</si>
  <si>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</si>
  <si>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</si>
  <si>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</si>
  <si>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</si>
  <si>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</si>
  <si>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</si>
  <si>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</si>
  <si>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</si>
  <si>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</si>
  <si>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</si>
  <si>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</si>
  <si>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</si>
  <si>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</si>
  <si>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</si>
  <si>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</si>
  <si>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</si>
  <si>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</si>
  <si>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</si>
  <si>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</si>
  <si>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</si>
  <si>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</si>
  <si>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</si>
  <si>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</si>
  <si>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</si>
  <si>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</si>
  <si>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</si>
  <si>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</si>
  <si>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</si>
  <si>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</si>
  <si>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</si>
  <si>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</si>
  <si>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</si>
  <si>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</si>
  <si>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</si>
  <si>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</si>
  <si>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</si>
  <si>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</si>
  <si>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</si>
  <si>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</si>
  <si>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</si>
  <si>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</si>
  <si>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</si>
  <si>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</si>
  <si>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</si>
  <si>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</si>
  <si>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</si>
  <si>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</si>
  <si>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</si>
  <si>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</si>
  <si>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</si>
  <si>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</si>
  <si>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</si>
  <si>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</si>
  <si>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</si>
  <si>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</si>
  <si>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</si>
  <si>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</si>
  <si>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</si>
  <si>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</si>
  <si>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</si>
  <si>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</si>
  <si>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</si>
  <si>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</si>
  <si>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</si>
  <si>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</si>
  <si>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</si>
  <si>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</si>
  <si>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</si>
  <si>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</si>
  <si>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</si>
  <si>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</si>
  <si>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</si>
  <si>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</si>
  <si>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</si>
  <si>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</si>
  <si>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</si>
  <si>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</si>
  <si>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</si>
  <si>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</si>
  <si>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</si>
  <si>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</si>
  <si>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</si>
  <si>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</si>
  <si>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</si>
  <si>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</si>
  <si>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</si>
  <si>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</si>
  <si>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</si>
  <si>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</si>
  <si>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</si>
  <si>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</si>
  <si>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</si>
  <si>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</si>
  <si>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</si>
  <si>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</si>
  <si>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</si>
  <si>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</si>
  <si>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</si>
  <si>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</si>
  <si>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</si>
  <si>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</si>
  <si>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</si>
  <si>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</si>
  <si>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</si>
  <si>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</si>
  <si>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</si>
  <si>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</si>
  <si>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</si>
  <si>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</si>
  <si>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</si>
  <si>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</si>
  <si>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</si>
  <si>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</si>
  <si>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</si>
  <si>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</si>
  <si>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</si>
  <si>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</si>
  <si>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</si>
  <si>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</si>
  <si>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</si>
  <si>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</si>
  <si>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</si>
  <si>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</si>
  <si>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</si>
  <si>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</si>
  <si>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</si>
  <si>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</si>
  <si>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</si>
  <si>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</si>
  <si>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</si>
  <si>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</si>
  <si>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</si>
  <si>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</si>
  <si>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</si>
  <si>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</si>
  <si>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</si>
  <si>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</si>
  <si>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</si>
  <si>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</si>
  <si>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</si>
  <si>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</si>
  <si>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</si>
  <si>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</si>
  <si>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</si>
  <si>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</si>
  <si>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</si>
  <si>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</si>
  <si>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</si>
  <si>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</si>
  <si>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</si>
  <si>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</si>
  <si>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</si>
  <si>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</si>
  <si>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</si>
  <si>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</si>
  <si>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</si>
  <si>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</si>
  <si>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</si>
  <si>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</si>
  <si>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</si>
  <si>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</si>
  <si>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</si>
  <si>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</si>
  <si>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</si>
  <si>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</si>
  <si>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</si>
  <si>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</si>
  <si>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</si>
  <si>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</si>
  <si>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</si>
  <si>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</si>
  <si>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</si>
  <si>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</si>
  <si>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</si>
  <si>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</si>
  <si>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</si>
  <si>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</si>
  <si>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</si>
  <si>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</si>
  <si>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</si>
  <si>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</si>
  <si>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</si>
  <si>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</si>
  <si>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</si>
  <si>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</si>
  <si>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</si>
  <si>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</si>
  <si>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</si>
  <si>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</si>
  <si>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</si>
  <si>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</si>
  <si>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</si>
  <si>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</si>
  <si>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</si>
  <si>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</si>
  <si>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</si>
  <si>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</si>
  <si>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</si>
  <si>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</si>
  <si>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</si>
  <si>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</si>
  <si>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</si>
  <si>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</si>
  <si>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</si>
  <si>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</si>
  <si>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</si>
  <si>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</si>
  <si>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</si>
  <si>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</si>
  <si>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</si>
  <si>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</si>
  <si>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</si>
  <si>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</si>
  <si>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</si>
  <si>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</si>
  <si>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</si>
  <si>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</si>
  <si>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</si>
  <si>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</si>
  <si>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</si>
  <si>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</si>
  <si>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</si>
  <si>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</si>
  <si>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</si>
  <si>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</si>
  <si>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</si>
  <si>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</si>
  <si>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</si>
  <si>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</si>
  <si>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</si>
  <si>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</si>
  <si>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</si>
  <si>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</si>
  <si>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</si>
  <si>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</si>
  <si>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</si>
  <si>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</si>
  <si>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</si>
  <si>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</si>
  <si>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</si>
  <si>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</si>
  <si>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</si>
  <si>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</si>
  <si>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</si>
  <si>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</si>
  <si>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</si>
  <si>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</si>
  <si>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</si>
  <si>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</si>
  <si>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</si>
  <si>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</si>
  <si>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</si>
  <si>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</si>
  <si>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</si>
  <si>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</si>
  <si>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</si>
  <si>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</si>
  <si>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</si>
  <si>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</si>
  <si>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</si>
  <si>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</si>
  <si>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</si>
  <si>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</si>
  <si>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</si>
  <si>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</si>
  <si>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</si>
  <si>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</si>
  <si>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</si>
  <si>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</si>
  <si>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</si>
  <si>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</si>
  <si>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</si>
  <si>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</si>
  <si>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</si>
  <si>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</si>
  <si>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</si>
  <si>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</si>
  <si>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</si>
  <si>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</si>
  <si>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</si>
  <si>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</si>
  <si>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</si>
  <si>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</si>
  <si>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</si>
  <si>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</si>
  <si>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</si>
  <si>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</si>
  <si>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</si>
  <si>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</si>
  <si>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</si>
  <si>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</si>
  <si>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</si>
  <si>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</si>
  <si>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</si>
  <si>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</si>
  <si>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</si>
  <si>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</si>
  <si>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</si>
  <si>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</si>
  <si>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</si>
  <si>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</si>
  <si>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</si>
  <si>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</si>
  <si>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</si>
  <si>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</si>
  <si>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</si>
  <si>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</si>
  <si>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</si>
  <si>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</si>
  <si>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</si>
  <si>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</si>
  <si>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</si>
  <si>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</si>
  <si>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</si>
  <si>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</si>
  <si>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</si>
  <si>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</si>
  <si>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</si>
  <si>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</si>
  <si>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</si>
  <si>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</si>
  <si>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</si>
  <si>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</si>
  <si>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</si>
  <si>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</si>
  <si>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</si>
  <si>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</si>
  <si>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</si>
  <si>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</si>
  <si>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</si>
  <si>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</si>
  <si>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</si>
  <si>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</si>
  <si>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</si>
  <si>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</si>
  <si>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</si>
  <si>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</si>
  <si>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</si>
  <si>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</si>
  <si>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</si>
  <si>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</si>
  <si>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</si>
  <si>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</si>
  <si>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</si>
  <si>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</si>
  <si>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</si>
  <si>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</si>
  <si>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</si>
  <si>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</si>
  <si>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</si>
  <si>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</si>
  <si>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</si>
  <si>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</si>
  <si>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</si>
  <si>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</si>
  <si>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</si>
  <si>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</si>
  <si>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</si>
  <si>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</si>
  <si>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</si>
  <si>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</si>
  <si>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</si>
  <si>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</si>
  <si>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</si>
  <si>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</si>
  <si>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</si>
  <si>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</si>
  <si>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</si>
  <si>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</si>
  <si>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</si>
  <si>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</si>
  <si>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</si>
  <si>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</si>
  <si>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</si>
  <si>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</si>
  <si>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</si>
  <si>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</si>
  <si>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</si>
  <si>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</si>
  <si>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</si>
  <si>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</si>
  <si>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</si>
  <si>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</si>
  <si>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</si>
  <si>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</si>
  <si>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</si>
  <si>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</si>
  <si>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</si>
  <si>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</si>
  <si>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</si>
  <si>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</si>
  <si>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</si>
  <si>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</si>
  <si>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</si>
  <si>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</si>
  <si>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</si>
  <si>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</si>
  <si>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</si>
  <si>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</si>
  <si>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</si>
  <si>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</si>
  <si>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</si>
  <si>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</si>
  <si>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</si>
  <si>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</si>
  <si>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</si>
  <si>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</si>
  <si>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</si>
  <si>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</si>
  <si>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</si>
  <si>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</si>
  <si>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</si>
  <si>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</si>
  <si>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</si>
  <si>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</si>
  <si>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</si>
  <si>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</si>
  <si>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</si>
  <si>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</si>
  <si>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</si>
  <si>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</si>
  <si>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</si>
  <si>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</si>
  <si>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</si>
  <si>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</si>
  <si>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</si>
  <si>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</si>
  <si>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</si>
  <si>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</si>
  <si>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</si>
  <si>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</si>
  <si>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</si>
  <si>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</si>
  <si>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</si>
  <si>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</si>
  <si>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</si>
  <si>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</si>
  <si>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</si>
  <si>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</si>
  <si>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</si>
  <si>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</si>
  <si>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</si>
  <si>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</si>
  <si>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</si>
  <si>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</si>
  <si>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</si>
  <si>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</si>
  <si>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</si>
  <si>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</si>
  <si>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</si>
  <si>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</si>
  <si>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</si>
  <si>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</si>
  <si>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</si>
  <si>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</si>
  <si>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</si>
  <si>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</si>
  <si>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</si>
  <si>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</si>
  <si>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</si>
  <si>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</si>
  <si>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</si>
  <si>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</si>
  <si>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</si>
  <si>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</si>
  <si>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</si>
  <si>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</si>
  <si>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</si>
  <si>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</si>
  <si>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</si>
  <si>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</si>
  <si>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</si>
  <si>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</si>
  <si>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</si>
  <si>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</si>
  <si>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</si>
  <si>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</si>
  <si>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</si>
  <si>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</si>
  <si>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</si>
  <si>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</si>
  <si>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</si>
  <si>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</si>
  <si>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</si>
  <si>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</si>
  <si>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</si>
  <si>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</si>
  <si>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</si>
  <si>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</si>
  <si>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</si>
  <si>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</si>
  <si>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</si>
  <si>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</si>
  <si>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</si>
  <si>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</si>
  <si>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</si>
  <si>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</si>
  <si>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</si>
  <si>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</si>
  <si>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</si>
  <si>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</si>
  <si>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</si>
  <si>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</si>
  <si>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</si>
  <si>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</si>
  <si>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</si>
  <si>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</si>
  <si>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</si>
  <si>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</si>
  <si>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</si>
  <si>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</si>
  <si>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</si>
  <si>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</si>
  <si>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</si>
  <si>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</si>
  <si>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</si>
  <si>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</si>
  <si>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</si>
  <si>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</si>
  <si>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</si>
  <si>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</si>
  <si>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</si>
  <si>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</si>
  <si>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</si>
  <si>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</si>
  <si>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</si>
  <si>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</si>
  <si>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</si>
  <si>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</si>
  <si>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</si>
  <si>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</si>
  <si>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</si>
  <si>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</si>
  <si>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</si>
  <si>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</si>
  <si>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</si>
  <si>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</si>
  <si>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</si>
  <si>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</si>
  <si>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</si>
  <si>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</si>
  <si>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</si>
  <si>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</si>
  <si>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</si>
  <si>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</si>
  <si>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</si>
  <si>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</si>
  <si>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</si>
  <si>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</si>
  <si>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</si>
  <si>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</si>
  <si>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</si>
  <si>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</si>
  <si>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</si>
  <si>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</si>
  <si>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</si>
  <si>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</si>
  <si>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</si>
  <si>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</si>
  <si>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</si>
  <si>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</si>
  <si>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</si>
  <si>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</si>
  <si>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</si>
  <si>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</si>
  <si>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</si>
  <si>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</si>
  <si>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</si>
  <si>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</si>
  <si>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</si>
  <si>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</si>
  <si>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</si>
  <si>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</si>
  <si>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</si>
  <si>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</si>
  <si>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</si>
  <si>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</si>
  <si>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</si>
  <si>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</si>
  <si>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</si>
  <si>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</si>
  <si>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</si>
  <si>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</si>
  <si>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</si>
  <si>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</si>
  <si>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</si>
  <si>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</si>
  <si>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</si>
  <si>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</si>
  <si>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</si>
  <si>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</si>
  <si>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</si>
  <si>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</si>
  <si>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</si>
  <si>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</si>
  <si>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</si>
  <si>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</si>
  <si>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</si>
  <si>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</si>
  <si>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</si>
  <si>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</si>
  <si>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</si>
  <si>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</si>
  <si>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</si>
  <si>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</si>
  <si>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</si>
  <si>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</si>
  <si>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</si>
  <si>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</si>
  <si>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</si>
  <si>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</si>
  <si>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</si>
  <si>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</si>
  <si>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</si>
  <si>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</si>
  <si>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</si>
  <si>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</si>
  <si>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</si>
  <si>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</si>
  <si>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</si>
  <si>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</si>
  <si>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</si>
  <si>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</si>
  <si>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</si>
  <si>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</si>
  <si>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</si>
  <si>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</si>
  <si>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</si>
  <si>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</si>
  <si>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</si>
  <si>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</si>
  <si>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</si>
  <si>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</si>
  <si>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</si>
  <si>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</si>
  <si>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</si>
  <si>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</si>
  <si>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</si>
  <si>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</si>
  <si>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</si>
  <si>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</si>
  <si>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</si>
  <si>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</si>
  <si>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</si>
  <si>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</si>
  <si>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</si>
  <si>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</si>
  <si>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</si>
  <si>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</si>
  <si>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</si>
  <si>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</si>
  <si>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</si>
  <si>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</si>
  <si>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</si>
  <si>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</si>
  <si>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</si>
  <si>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</si>
  <si>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</si>
  <si>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</si>
  <si>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</si>
  <si>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</si>
  <si>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</si>
  <si>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</si>
  <si>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</si>
  <si>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</si>
  <si>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</si>
  <si>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</si>
  <si>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</si>
  <si>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</si>
  <si>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</si>
  <si>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</si>
  <si>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</si>
  <si>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</si>
  <si>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</si>
  <si>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</si>
  <si>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</si>
  <si>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</si>
  <si>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</si>
  <si>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</si>
  <si>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</si>
  <si>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</si>
  <si>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</si>
  <si>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</si>
  <si>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</si>
  <si>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</si>
  <si>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</si>
  <si>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</si>
  <si>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</si>
  <si>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</si>
  <si>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</si>
  <si>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</si>
  <si>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</si>
  <si>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</si>
  <si>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</si>
  <si>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</si>
  <si>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</si>
  <si>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</si>
  <si>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</si>
  <si>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</si>
  <si>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</si>
  <si>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</si>
  <si>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</si>
  <si>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</si>
  <si>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</si>
  <si>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</si>
  <si>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</si>
  <si>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</si>
  <si>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</si>
  <si>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</si>
  <si>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</si>
  <si>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</si>
  <si>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</si>
  <si>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</si>
  <si>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</si>
  <si>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</si>
  <si>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</si>
  <si>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</si>
  <si>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</si>
  <si>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</si>
  <si>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</si>
  <si>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</si>
  <si>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</si>
  <si>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</si>
  <si>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</si>
  <si>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</si>
  <si>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</si>
  <si>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</si>
  <si>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</si>
  <si>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</si>
  <si>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</si>
  <si>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</si>
  <si>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</si>
  <si>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</si>
  <si>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</si>
  <si>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</si>
  <si>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</si>
  <si>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</si>
  <si>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</si>
  <si>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</si>
  <si>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</si>
  <si>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</si>
  <si>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</si>
  <si>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</si>
  <si>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</si>
  <si>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</si>
  <si>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</si>
  <si>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</si>
  <si>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</si>
  <si>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</si>
  <si>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</si>
  <si>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</si>
  <si>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</si>
  <si>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</si>
  <si>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</si>
  <si>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</si>
  <si>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</si>
  <si>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</si>
  <si>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</si>
  <si>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</si>
  <si>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</si>
  <si>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</si>
  <si>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</si>
  <si>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</si>
  <si>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</si>
  <si>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</si>
  <si>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</si>
  <si>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</si>
  <si>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</si>
  <si>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</si>
  <si>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</si>
  <si>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</si>
  <si>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</si>
  <si>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</si>
  <si>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</si>
  <si>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</si>
  <si>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</si>
  <si>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</si>
  <si>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</si>
  <si>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</si>
  <si>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</si>
  <si>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</si>
  <si>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</si>
  <si>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</si>
  <si>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</si>
  <si>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</si>
  <si>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</si>
  <si>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</si>
  <si>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</si>
  <si>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</si>
  <si>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</si>
  <si>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</si>
  <si>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</si>
  <si>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</si>
  <si>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</si>
  <si>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</si>
  <si>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</si>
  <si>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</si>
  <si>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</si>
  <si>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</si>
  <si>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</si>
  <si>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</si>
  <si>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</si>
  <si>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</si>
  <si>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</si>
  <si>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</si>
  <si>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</si>
  <si>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</si>
  <si>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</si>
  <si>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</si>
  <si>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</si>
  <si>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</si>
  <si>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</si>
  <si>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</si>
  <si>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</si>
  <si>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</si>
  <si>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</si>
  <si>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</si>
  <si>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</si>
  <si>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</si>
  <si>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</si>
  <si>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</si>
  <si>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</si>
  <si>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</si>
  <si>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</si>
  <si>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</si>
  <si>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</si>
  <si>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</si>
  <si>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</si>
  <si>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</si>
  <si>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</si>
  <si>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</si>
  <si>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</si>
  <si>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</si>
  <si>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</si>
  <si>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</si>
  <si>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</si>
  <si>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</si>
  <si>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</si>
  <si>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</si>
  <si>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</si>
  <si>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</si>
  <si>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</si>
  <si>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</si>
  <si>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</si>
  <si>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</si>
  <si>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</si>
  <si>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</si>
  <si>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</si>
  <si>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</si>
  <si>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</si>
  <si>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</si>
  <si>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</si>
  <si>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</si>
  <si>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</si>
  <si>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</si>
  <si>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</si>
  <si>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</si>
  <si>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</si>
  <si>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</si>
  <si>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</si>
  <si>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</si>
  <si>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</si>
  <si>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</si>
  <si>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</si>
  <si>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</si>
  <si>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</si>
  <si>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</si>
  <si>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</si>
  <si>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</si>
  <si>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</si>
  <si>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</si>
  <si>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</si>
  <si>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</si>
  <si>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</si>
  <si>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</si>
  <si>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</si>
  <si>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</si>
  <si>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</si>
  <si>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</si>
  <si>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</si>
  <si>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</si>
  <si>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</si>
  <si>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</si>
  <si>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</si>
  <si>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</si>
  <si>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</si>
  <si>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</si>
  <si>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</si>
  <si>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</si>
  <si>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</si>
  <si>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</si>
  <si>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</si>
  <si>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</si>
  <si>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</si>
  <si>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</si>
  <si>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</si>
  <si>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</si>
  <si>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</si>
  <si>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</si>
  <si>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</si>
  <si>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</si>
  <si>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</si>
  <si>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</si>
  <si>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</si>
  <si>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</si>
  <si>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</si>
  <si>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</si>
  <si>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</si>
  <si>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</si>
  <si>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</si>
  <si>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</si>
  <si>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</si>
  <si>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</si>
  <si>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</si>
  <si>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</si>
  <si>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</si>
  <si>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</si>
  <si>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</si>
  <si>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</si>
  <si>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</si>
  <si>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</si>
  <si>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</si>
  <si>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</si>
  <si>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</si>
  <si>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</si>
  <si>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</si>
  <si>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</si>
  <si>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</si>
  <si>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</si>
  <si>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</si>
  <si>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</si>
  <si>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</si>
  <si>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</si>
  <si>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</si>
  <si>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</si>
  <si>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</si>
  <si>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</si>
  <si>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</si>
  <si>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</si>
  <si>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</si>
  <si>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</si>
  <si>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</si>
  <si>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</si>
  <si>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</si>
  <si>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</si>
  <si>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</si>
  <si>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</si>
  <si>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</si>
  <si>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</si>
  <si>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</si>
  <si>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</si>
  <si>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</si>
  <si>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</si>
  <si>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</si>
  <si>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</si>
  <si>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</si>
  <si>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</si>
  <si>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</si>
  <si>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</si>
  <si>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</si>
  <si>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</si>
  <si>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</si>
  <si>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</si>
  <si>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</si>
  <si>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</si>
  <si>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</si>
  <si>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</si>
  <si>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</si>
  <si>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</si>
  <si>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</si>
  <si>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</si>
  <si>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</si>
  <si>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</si>
  <si>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</si>
  <si>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</si>
  <si>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</si>
  <si>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</si>
  <si>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</si>
  <si>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</si>
  <si>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</si>
  <si>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</si>
  <si>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</si>
  <si>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</si>
  <si>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</si>
  <si>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</si>
  <si>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</si>
  <si>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</si>
  <si>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</si>
  <si>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</si>
  <si>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</si>
  <si>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</si>
  <si>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</si>
  <si>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</si>
  <si>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</si>
  <si>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</si>
  <si>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</si>
  <si>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</si>
  <si>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</si>
  <si>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</si>
  <si>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</si>
  <si>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</si>
  <si>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</si>
  <si>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</si>
  <si>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</si>
  <si>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</si>
  <si>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</si>
  <si>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</si>
  <si>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</si>
  <si>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</si>
  <si>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</si>
  <si>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</si>
  <si>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</si>
  <si>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</si>
  <si>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</si>
  <si>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</si>
  <si>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</si>
  <si>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</si>
  <si>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</si>
  <si>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</si>
  <si>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</si>
  <si>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</si>
  <si>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</si>
  <si>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</si>
  <si>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</si>
  <si>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</si>
  <si>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</si>
  <si>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</si>
  <si>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</si>
  <si>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</si>
  <si>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</si>
  <si>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</si>
  <si>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</si>
  <si>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</si>
  <si>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</si>
  <si>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</si>
  <si>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</si>
  <si>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</si>
  <si>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</si>
  <si>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</si>
  <si>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</si>
  <si>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</si>
  <si>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</si>
  <si>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</si>
  <si>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</si>
  <si>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</si>
  <si>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</si>
  <si>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</si>
  <si>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</si>
  <si>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</si>
  <si>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</si>
  <si>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</si>
  <si>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</si>
  <si>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</si>
  <si>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</si>
  <si>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</si>
  <si>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</si>
  <si>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</si>
  <si>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</si>
  <si>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</si>
  <si>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</si>
  <si>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</si>
  <si>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</si>
  <si>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</si>
  <si>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</si>
  <si>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</si>
  <si>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</si>
  <si>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</si>
  <si>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</si>
  <si>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</si>
  <si>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</si>
  <si>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</si>
  <si>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</si>
  <si>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</si>
  <si>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</si>
  <si>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</si>
  <si>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</si>
  <si>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</si>
  <si>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</si>
  <si>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</si>
  <si>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</si>
  <si>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</si>
  <si>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</si>
  <si>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</si>
  <si>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</si>
  <si>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</si>
  <si>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</si>
  <si>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</si>
  <si>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</si>
  <si>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</si>
  <si>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</si>
  <si>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</si>
  <si>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</si>
  <si>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</si>
  <si>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</si>
  <si>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</si>
  <si>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</si>
  <si>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</si>
  <si>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</si>
  <si>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</si>
  <si>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</si>
  <si>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</si>
  <si>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</si>
  <si>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</si>
  <si>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</si>
  <si>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</si>
  <si>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</si>
  <si>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</si>
  <si>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</si>
  <si>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</si>
  <si>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</si>
  <si>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</si>
  <si>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</si>
  <si>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</si>
  <si>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</si>
  <si>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</si>
  <si>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</si>
  <si>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</si>
  <si>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</si>
  <si>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</si>
  <si>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</si>
  <si>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</si>
  <si>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</si>
  <si>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</si>
  <si>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</si>
  <si>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</si>
  <si>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</si>
  <si>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</si>
  <si>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</si>
  <si>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</si>
  <si>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</si>
  <si>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</si>
  <si>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</si>
  <si>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</si>
  <si>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</si>
  <si>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</si>
  <si>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</si>
  <si>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</si>
  <si>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</si>
  <si>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</si>
  <si>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</si>
  <si>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</si>
  <si>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</si>
  <si>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</si>
  <si>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</si>
  <si>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</si>
  <si>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</si>
  <si>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</si>
  <si>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</si>
  <si>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</si>
  <si>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</si>
  <si>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</si>
  <si>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</si>
  <si>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</si>
  <si>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</si>
  <si>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</si>
  <si>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</si>
  <si>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</si>
  <si>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</si>
  <si>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</si>
  <si>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</si>
  <si>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</si>
  <si>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</si>
  <si>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</si>
  <si>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</si>
  <si>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</si>
  <si>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</si>
  <si>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</si>
  <si>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</si>
  <si>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</si>
  <si>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</si>
  <si>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</si>
  <si>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</si>
  <si>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</si>
  <si>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</si>
  <si>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</si>
  <si>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</si>
  <si>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</si>
  <si>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</si>
  <si>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</si>
  <si>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</si>
  <si>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</si>
  <si>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</si>
  <si>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</si>
  <si>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</si>
  <si>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</si>
  <si>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</si>
  <si>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</si>
  <si>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</si>
  <si>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</si>
  <si>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</si>
  <si>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</si>
  <si>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</si>
  <si>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</si>
  <si>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</si>
  <si>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</si>
  <si>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</si>
  <si>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</si>
  <si>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</si>
  <si>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</si>
  <si>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</si>
  <si>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</si>
  <si>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</si>
  <si>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</si>
  <si>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</si>
  <si>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</si>
  <si>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</si>
  <si>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</si>
  <si>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</si>
  <si>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</si>
  <si>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</si>
  <si>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</si>
  <si>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</si>
  <si>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</si>
  <si>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</si>
  <si>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</si>
  <si>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</si>
  <si>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</si>
  <si>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</si>
  <si>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</si>
  <si>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</si>
  <si>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</si>
  <si>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</si>
  <si>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</si>
  <si>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</si>
  <si>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</si>
  <si>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</si>
  <si>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</si>
  <si>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</si>
  <si>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</si>
  <si>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</si>
  <si>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</si>
  <si>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</si>
  <si>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</si>
  <si>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</si>
  <si>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</si>
  <si>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</si>
  <si>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</si>
  <si>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</si>
  <si>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</si>
  <si>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</si>
  <si>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</si>
  <si>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</si>
  <si>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</si>
  <si>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</si>
  <si>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</si>
  <si>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</si>
  <si>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</si>
  <si>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</si>
  <si>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</si>
  <si>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</si>
  <si>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</si>
  <si>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</si>
  <si>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</si>
  <si>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</si>
  <si>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</si>
  <si>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</si>
  <si>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</si>
  <si>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</si>
  <si>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</si>
  <si>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</si>
  <si>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</si>
  <si>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</si>
  <si>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</si>
  <si>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</si>
  <si>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</si>
  <si>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</si>
  <si>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</si>
  <si>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</si>
  <si>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</si>
  <si>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</si>
  <si>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</si>
  <si>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</si>
  <si>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</si>
  <si>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</si>
  <si>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</si>
  <si>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</si>
  <si>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</si>
  <si>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</si>
  <si>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</si>
  <si>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</si>
  <si>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</si>
  <si>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</si>
  <si>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</si>
  <si>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</si>
  <si>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</si>
  <si>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</si>
  <si>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</si>
  <si>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</si>
  <si>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</si>
  <si>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</si>
  <si>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</si>
  <si>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</si>
  <si>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</si>
  <si>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</si>
  <si>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</si>
  <si>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</si>
  <si>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</si>
  <si>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</si>
  <si>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</si>
  <si>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</si>
  <si>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</si>
  <si>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</si>
  <si>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</si>
  <si>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</si>
  <si>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</si>
  <si>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</si>
  <si>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</si>
  <si>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</si>
  <si>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</si>
  <si>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</si>
  <si>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</si>
  <si>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</si>
  <si>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</si>
  <si>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</si>
  <si>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</si>
  <si>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</si>
  <si>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</si>
  <si>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</si>
  <si>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</si>
  <si>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</si>
  <si>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</si>
  <si>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</si>
  <si>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</si>
  <si>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</si>
  <si>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</si>
  <si>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</si>
  <si>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</si>
  <si>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</si>
  <si>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</si>
  <si>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</si>
  <si>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</si>
  <si>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</si>
  <si>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</si>
  <si>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</si>
  <si>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</si>
  <si>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</si>
  <si>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</si>
  <si>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</si>
  <si>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</si>
  <si>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</si>
  <si>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</si>
  <si>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</si>
  <si>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</si>
  <si>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</si>
  <si>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</si>
  <si>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</si>
  <si>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</si>
  <si>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</si>
  <si>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</si>
  <si>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</si>
  <si>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</si>
  <si>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</si>
  <si>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</si>
  <si>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</si>
  <si>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</si>
  <si>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</si>
  <si>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</si>
  <si>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</si>
  <si>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</si>
  <si>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</si>
  <si>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</si>
  <si>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</si>
  <si>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</si>
  <si>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</si>
  <si>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</si>
  <si>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</si>
  <si>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</si>
  <si>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</si>
  <si>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</si>
  <si>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</si>
  <si>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</si>
  <si>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</si>
  <si>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</si>
  <si>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</si>
  <si>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</si>
  <si>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</si>
  <si>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</si>
  <si>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</si>
  <si>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</si>
  <si>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</si>
  <si>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</si>
  <si>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</si>
  <si>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</si>
  <si>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</si>
  <si>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</si>
  <si>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</si>
  <si>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</si>
  <si>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</si>
  <si>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</si>
  <si>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</si>
  <si>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</si>
  <si>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</si>
  <si>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</si>
  <si>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</si>
  <si>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</si>
  <si>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</si>
  <si>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</si>
  <si>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</si>
  <si>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</si>
  <si>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</si>
  <si>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</si>
  <si>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</si>
  <si>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</si>
  <si>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</si>
  <si>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</si>
  <si>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</si>
  <si>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</si>
  <si>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</si>
  <si>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</si>
  <si>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</si>
  <si>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</si>
  <si>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</si>
  <si>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</si>
  <si>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</si>
  <si>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</si>
  <si>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</si>
  <si>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</si>
  <si>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</si>
  <si>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</si>
  <si>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</si>
  <si>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</si>
  <si>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</si>
  <si>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</si>
  <si>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</si>
  <si>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</si>
  <si>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</si>
  <si>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</si>
  <si>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</si>
  <si>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</si>
  <si>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</si>
  <si>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</si>
  <si>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</si>
  <si>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</si>
  <si>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</si>
  <si>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</si>
  <si>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</si>
  <si>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</si>
  <si>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</si>
  <si>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</si>
  <si>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</si>
  <si>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</si>
  <si>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</si>
  <si>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</si>
  <si>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</si>
  <si>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</si>
  <si>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</si>
  <si>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</si>
  <si>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</si>
  <si>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</si>
  <si>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</si>
  <si>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</si>
  <si>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</si>
  <si>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</si>
  <si>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</si>
  <si>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</si>
  <si>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</si>
  <si>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</si>
  <si>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</si>
  <si>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</si>
  <si>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</si>
  <si>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</si>
  <si>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</si>
  <si>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</si>
  <si>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</si>
  <si>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</si>
  <si>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</si>
  <si>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</si>
  <si>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</si>
  <si>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</si>
  <si>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</si>
  <si>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</si>
  <si>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</si>
  <si>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</si>
  <si>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</si>
  <si>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</si>
  <si>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</si>
  <si>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</si>
  <si>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</si>
  <si>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</si>
  <si>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</si>
  <si>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</si>
  <si>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</si>
  <si>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</si>
  <si>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</si>
  <si>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</si>
  <si>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</si>
  <si>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</si>
  <si>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</si>
  <si>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</si>
  <si>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</si>
  <si>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</si>
  <si>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</si>
  <si>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</si>
  <si>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</si>
  <si>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</si>
  <si>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</si>
  <si>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</si>
  <si>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</si>
  <si>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</si>
  <si>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</si>
  <si>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</si>
  <si>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</si>
  <si>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</si>
  <si>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</si>
  <si>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</si>
  <si>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</si>
  <si>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</si>
  <si>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</si>
  <si>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</si>
  <si>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</si>
  <si>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</si>
  <si>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</si>
  <si>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</si>
  <si>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</si>
  <si>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</si>
  <si>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</si>
  <si>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</si>
  <si>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</si>
  <si>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</si>
  <si>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</si>
  <si>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</si>
  <si>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</si>
  <si>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</si>
  <si>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</si>
  <si>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</si>
  <si>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</si>
  <si>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</si>
  <si>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</si>
  <si>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</si>
  <si>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</si>
  <si>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</si>
  <si>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</si>
  <si>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</si>
  <si>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</si>
  <si>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</si>
  <si>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</si>
  <si>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</si>
  <si>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</si>
  <si>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</si>
  <si>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</si>
  <si>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</si>
  <si>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</si>
  <si>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</si>
  <si>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</si>
  <si>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</si>
  <si>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</si>
  <si>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</si>
  <si>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</si>
  <si>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</si>
  <si>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</si>
  <si>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</si>
  <si>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</si>
  <si>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</si>
  <si>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</si>
  <si>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</si>
  <si>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</si>
  <si>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</si>
  <si>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</si>
  <si>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</si>
  <si>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</si>
  <si>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</si>
  <si>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</si>
  <si>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</si>
  <si>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</si>
  <si>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</si>
  <si>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</si>
  <si>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</si>
  <si>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</si>
  <si>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</si>
  <si>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</si>
  <si>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</si>
  <si>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</si>
  <si>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</si>
  <si>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</si>
  <si>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</si>
  <si>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</si>
  <si>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</si>
  <si>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</si>
  <si>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</si>
  <si>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</si>
  <si>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</si>
  <si>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</si>
  <si>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</si>
  <si>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</si>
  <si>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</si>
  <si>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</si>
  <si>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</si>
  <si>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</si>
  <si>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</si>
  <si>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</si>
  <si>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</si>
  <si>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</si>
  <si>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</si>
  <si>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</si>
  <si>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</si>
  <si>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</si>
  <si>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</si>
  <si>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</si>
  <si>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</si>
  <si>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</si>
  <si>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</si>
  <si>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</si>
  <si>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</si>
  <si>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</si>
  <si>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</si>
  <si>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</si>
  <si>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</si>
  <si>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</si>
  <si>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</si>
  <si>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</si>
  <si>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</si>
  <si>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</si>
  <si>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</si>
  <si>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</si>
  <si>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</si>
  <si>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</si>
  <si>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</si>
  <si>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</si>
  <si>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</si>
  <si>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</si>
  <si>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</si>
  <si>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</si>
  <si>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</si>
  <si>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</si>
  <si>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</si>
  <si>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</si>
  <si>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</si>
  <si>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</si>
  <si>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</si>
  <si>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</si>
  <si>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</si>
  <si>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</si>
  <si>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</si>
  <si>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</si>
  <si>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</si>
  <si>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</si>
  <si>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</si>
  <si>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</si>
  <si>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</si>
  <si>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</si>
  <si>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</si>
  <si>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</si>
  <si>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</si>
  <si>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</si>
  <si>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</si>
  <si>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</si>
  <si>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</si>
  <si>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</si>
  <si>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</si>
  <si>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</si>
  <si>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</si>
  <si>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</si>
  <si>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</si>
  <si>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</si>
  <si>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</si>
  <si>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</si>
  <si>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</si>
  <si>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</si>
  <si>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</si>
  <si>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</si>
  <si>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</si>
  <si>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</si>
  <si>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</si>
  <si>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</si>
  <si>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</si>
  <si>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</si>
  <si>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</si>
  <si>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</si>
  <si>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</si>
  <si>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</si>
  <si>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</si>
  <si>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</si>
  <si>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</si>
  <si>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</si>
  <si>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</si>
  <si>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</si>
  <si>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</si>
  <si>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</si>
  <si>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</si>
  <si>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</si>
  <si>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</si>
  <si>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</si>
  <si>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</si>
  <si>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</si>
  <si>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</si>
  <si>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</si>
  <si>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</si>
  <si>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</si>
  <si>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</si>
  <si>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</si>
  <si>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</si>
  <si>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</si>
  <si>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</si>
  <si>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</si>
  <si>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</si>
  <si>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</si>
  <si>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</si>
  <si>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</si>
  <si>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</si>
  <si>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</si>
  <si>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</si>
  <si>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</si>
  <si>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</si>
  <si>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</si>
  <si>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</si>
  <si>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</si>
  <si>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</si>
  <si>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</si>
  <si>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</si>
  <si>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</si>
  <si>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</si>
  <si>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</si>
  <si>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</si>
  <si>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</si>
  <si>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</si>
  <si>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</si>
  <si>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</si>
  <si>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</si>
  <si>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</si>
  <si>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</si>
  <si>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</si>
  <si>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</si>
  <si>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</si>
  <si>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</si>
  <si>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</si>
  <si>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</si>
  <si>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</si>
  <si>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</si>
  <si>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</si>
  <si>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</si>
  <si>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</si>
  <si>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</si>
  <si>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</si>
  <si>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</si>
  <si>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</si>
  <si>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</si>
  <si>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</si>
  <si>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</si>
  <si>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</si>
  <si>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</si>
  <si>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</si>
  <si>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</si>
  <si>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</si>
  <si>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</si>
  <si>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</si>
  <si>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</si>
  <si>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</si>
  <si>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</si>
  <si>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</si>
  <si>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</si>
  <si>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</si>
  <si>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</si>
  <si>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</si>
  <si>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</si>
  <si>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</si>
  <si>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</si>
  <si>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</si>
  <si>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</si>
  <si>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</si>
  <si>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</si>
  <si>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</si>
  <si>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</si>
  <si>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</si>
  <si>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</si>
  <si>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</si>
  <si>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</si>
  <si>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</si>
  <si>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</si>
  <si>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</si>
  <si>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</si>
  <si>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</si>
  <si>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</si>
  <si>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</si>
  <si>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</si>
  <si>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</si>
  <si>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</si>
  <si>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</si>
  <si>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</si>
  <si>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</si>
  <si>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</si>
  <si>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</si>
  <si>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</si>
  <si>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</si>
  <si>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</si>
  <si>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</si>
  <si>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</si>
  <si>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</si>
  <si>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</si>
  <si>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</si>
  <si>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</si>
  <si>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</si>
  <si>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</si>
  <si>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</si>
  <si>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</si>
  <si>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</si>
  <si>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</si>
  <si>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</si>
  <si>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</si>
  <si>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</si>
  <si>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</si>
  <si>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</si>
  <si>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</si>
  <si>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</si>
  <si>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</si>
  <si>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</si>
  <si>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</si>
  <si>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</si>
  <si>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</si>
  <si>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</si>
  <si>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</si>
  <si>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</si>
  <si>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</si>
  <si>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</si>
  <si>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</si>
  <si>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</si>
  <si>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</si>
  <si>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</si>
  <si>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</si>
  <si>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</si>
  <si>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</si>
  <si>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</si>
  <si>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</si>
  <si>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</si>
  <si>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</si>
  <si>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</si>
  <si>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</si>
  <si>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</si>
  <si>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</si>
  <si>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</si>
  <si>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</si>
  <si>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</si>
  <si>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</si>
  <si>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</si>
  <si>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</si>
  <si>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</si>
  <si>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</si>
  <si>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</si>
  <si>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</si>
  <si>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</si>
  <si>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</si>
  <si>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</si>
  <si>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</si>
  <si>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</si>
  <si>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</si>
  <si>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</si>
  <si>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</si>
  <si>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</si>
  <si>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</si>
  <si>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</si>
  <si>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</si>
  <si>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</si>
  <si>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</si>
  <si>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</si>
  <si>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</si>
  <si>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</si>
  <si>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</si>
  <si>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</si>
  <si>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</si>
  <si>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</si>
  <si>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</si>
  <si>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</si>
  <si>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</si>
  <si>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</si>
  <si>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</si>
  <si>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</si>
  <si>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</si>
  <si>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</si>
  <si>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</si>
  <si>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</si>
  <si>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</si>
  <si>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</si>
  <si>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</si>
  <si>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</si>
  <si>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</si>
  <si>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</si>
  <si>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</si>
  <si>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</si>
  <si>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</si>
  <si>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</si>
  <si>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</si>
  <si>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</si>
  <si>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</si>
  <si>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</si>
  <si>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</si>
  <si>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</si>
  <si>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</si>
  <si>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</si>
  <si>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</si>
  <si>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</si>
  <si>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</si>
  <si>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</si>
  <si>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</si>
  <si>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</si>
  <si>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</si>
  <si>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</si>
  <si>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</si>
  <si>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</si>
  <si>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</si>
  <si>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</si>
  <si>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</si>
  <si>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</si>
  <si>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</si>
  <si>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</si>
  <si>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</si>
  <si>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</si>
  <si>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</si>
  <si>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</si>
  <si>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</si>
  <si>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</si>
  <si>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</si>
  <si>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</si>
  <si>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</si>
  <si>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</si>
  <si>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</si>
  <si>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</si>
  <si>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</si>
  <si>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</si>
  <si>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</si>
  <si>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</si>
  <si>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</si>
  <si>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</si>
  <si>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</si>
  <si>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</si>
  <si>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</si>
  <si>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</si>
  <si>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</si>
  <si>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</si>
  <si>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</si>
  <si>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</si>
  <si>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</si>
  <si>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</si>
  <si>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</si>
  <si>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</si>
  <si>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</si>
  <si>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</si>
  <si>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</si>
  <si>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</si>
  <si>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</si>
  <si>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</si>
  <si>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</si>
  <si>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</si>
  <si>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</si>
  <si>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</si>
  <si>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</si>
  <si>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</si>
  <si>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</si>
  <si>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</si>
  <si>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</si>
  <si>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</si>
  <si>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</si>
  <si>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</si>
  <si>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</si>
  <si>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</si>
  <si>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</si>
  <si>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</si>
  <si>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</si>
  <si>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</si>
  <si>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</si>
  <si>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</si>
  <si>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</si>
  <si>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</si>
  <si>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</si>
  <si>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</si>
  <si>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</si>
  <si>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</si>
  <si>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</si>
  <si>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</si>
  <si>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</si>
  <si>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</si>
  <si>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</si>
  <si>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</si>
  <si>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</si>
  <si>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</si>
  <si>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</si>
  <si>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</si>
  <si>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</si>
  <si>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</si>
  <si>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</si>
  <si>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</si>
  <si>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</si>
  <si>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</si>
  <si>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</si>
  <si>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</si>
  <si>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</si>
  <si>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</si>
  <si>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</si>
  <si>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</si>
  <si>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</si>
  <si>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</si>
  <si>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</si>
  <si>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</si>
  <si>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</si>
  <si>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</si>
  <si>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</si>
  <si>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</si>
  <si>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</si>
  <si>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</si>
  <si>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</si>
  <si>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</si>
  <si>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</si>
  <si>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</si>
  <si>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</si>
  <si>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</si>
  <si>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</si>
  <si>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</si>
  <si>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</si>
  <si>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</si>
  <si>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</si>
  <si>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</si>
  <si>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</si>
  <si>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</si>
  <si>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</si>
  <si>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</si>
  <si>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</si>
  <si>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</si>
  <si>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</si>
  <si>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</si>
  <si>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</si>
  <si>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</si>
  <si>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</si>
  <si>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</si>
  <si>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</si>
  <si>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</si>
  <si>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</si>
  <si>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</si>
  <si>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</si>
  <si>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</si>
  <si>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</si>
  <si>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</si>
  <si>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</si>
  <si>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</si>
  <si>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</si>
  <si>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</si>
  <si>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</si>
  <si>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</si>
  <si>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</si>
  <si>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</si>
  <si>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</si>
  <si>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</si>
  <si>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</si>
  <si>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</si>
  <si>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</si>
  <si>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</si>
  <si>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</si>
  <si>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</si>
  <si>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</si>
  <si>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</si>
  <si>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</si>
  <si>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</si>
  <si>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</si>
  <si>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</si>
  <si>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</si>
  <si>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</si>
  <si>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</si>
  <si>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</si>
  <si>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</si>
  <si>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</si>
  <si>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</si>
  <si>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</si>
  <si>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</si>
  <si>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</si>
  <si>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</si>
  <si>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</si>
  <si>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</si>
  <si>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</si>
  <si>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</si>
  <si>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</si>
  <si>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</si>
  <si>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</si>
  <si>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</si>
  <si>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</si>
  <si>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</si>
  <si>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</si>
  <si>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</si>
  <si>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</si>
  <si>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</si>
  <si>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</si>
  <si>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</si>
  <si>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</si>
  <si>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</si>
  <si>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</si>
  <si>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</si>
  <si>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</si>
  <si>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</si>
  <si>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</si>
  <si>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</si>
  <si>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</si>
  <si>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</si>
  <si>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</si>
  <si>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</si>
  <si>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</si>
  <si>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</si>
  <si>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</si>
  <si>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</si>
  <si>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</si>
  <si>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</si>
  <si>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</si>
  <si>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</si>
  <si>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</si>
  <si>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</si>
  <si>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</si>
  <si>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</si>
  <si>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</si>
  <si>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</si>
  <si>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</si>
  <si>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</si>
  <si>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</si>
  <si>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</si>
  <si>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</si>
  <si>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</si>
  <si>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</si>
  <si>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</si>
  <si>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</si>
  <si>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</si>
  <si>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</si>
  <si>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</si>
  <si>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</si>
  <si>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</si>
  <si>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</si>
  <si>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</si>
  <si>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</si>
  <si>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</si>
  <si>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</si>
  <si>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</si>
  <si>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</si>
  <si>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</si>
  <si>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</si>
  <si>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</si>
  <si>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</si>
  <si>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</si>
  <si>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</si>
  <si>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</si>
  <si>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</si>
  <si>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</si>
  <si>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</si>
  <si>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</si>
  <si>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</si>
  <si>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</si>
  <si>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</si>
  <si>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</si>
  <si>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</si>
  <si>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</si>
  <si>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</si>
  <si>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</si>
  <si>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</si>
  <si>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</si>
  <si>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</si>
  <si>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</si>
  <si>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</si>
  <si>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</si>
  <si>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</si>
  <si>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</si>
  <si>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</si>
  <si>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</si>
  <si>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</si>
  <si>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</si>
  <si>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</si>
  <si>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</si>
  <si>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</si>
  <si>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</si>
  <si>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</si>
  <si>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</si>
  <si>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</si>
  <si>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</si>
  <si>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</si>
  <si>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</si>
  <si>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</si>
  <si>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</si>
  <si>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</si>
  <si>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</si>
  <si>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</si>
  <si>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</si>
  <si>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</si>
  <si>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</si>
  <si>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</si>
  <si>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</si>
  <si>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</si>
  <si>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</si>
  <si>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</si>
  <si>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</si>
  <si>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</si>
  <si>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</si>
  <si>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</si>
  <si>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</si>
  <si>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</si>
  <si>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</si>
  <si>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</si>
  <si>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</si>
  <si>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</si>
  <si>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</si>
  <si>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</si>
  <si>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</si>
  <si>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</si>
  <si>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</si>
  <si>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</si>
  <si>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</si>
  <si>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</si>
  <si>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</si>
  <si>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</si>
  <si>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</si>
  <si>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</si>
  <si>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</si>
  <si>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</si>
  <si>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</si>
  <si>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</si>
  <si>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</si>
  <si>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</si>
  <si>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</si>
  <si>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</si>
  <si>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</si>
  <si>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</si>
  <si>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</si>
  <si>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</si>
  <si>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</si>
  <si>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</si>
  <si>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</si>
  <si>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</si>
  <si>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</si>
  <si>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</si>
  <si>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</si>
  <si>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</si>
  <si>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</si>
  <si>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</si>
  <si>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</si>
  <si>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</si>
  <si>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</si>
  <si>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</si>
  <si>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</si>
  <si>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</si>
  <si>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</si>
  <si>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</si>
  <si>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</si>
  <si>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</si>
  <si>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</si>
  <si>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</si>
  <si>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</si>
  <si>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</si>
  <si>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</si>
  <si>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</si>
  <si>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</si>
  <si>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</si>
  <si>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</si>
  <si>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</si>
  <si>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</si>
  <si>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</si>
  <si>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</si>
  <si>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</si>
  <si>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</si>
  <si>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</si>
  <si>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</si>
  <si>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</si>
  <si>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</si>
  <si>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</si>
  <si>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</si>
  <si>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</si>
  <si>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</si>
  <si>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</si>
  <si>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</si>
  <si>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</si>
  <si>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</si>
  <si>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</si>
  <si>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</si>
  <si>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</si>
  <si>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</si>
  <si>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</si>
  <si>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</si>
  <si>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</si>
  <si>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</si>
  <si>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</si>
  <si>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</si>
  <si>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</si>
  <si>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</si>
  <si>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</si>
  <si>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</si>
  <si>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</si>
  <si>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</si>
  <si>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</si>
  <si>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</si>
  <si>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</si>
  <si>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</si>
  <si>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</si>
  <si>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</si>
  <si>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</si>
  <si>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</si>
  <si>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</si>
  <si>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</si>
  <si>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</si>
  <si>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</si>
  <si>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</si>
  <si>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</si>
  <si>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</si>
  <si>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</si>
  <si>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</si>
  <si>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</si>
  <si>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</si>
  <si>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</si>
  <si>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</si>
  <si>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</si>
  <si>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</si>
  <si>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</si>
  <si>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</si>
  <si>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</si>
  <si>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</si>
  <si>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</si>
  <si>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</si>
  <si>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</si>
  <si>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</si>
  <si>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</si>
  <si>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</si>
  <si>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</si>
  <si>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</si>
  <si>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</si>
  <si>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</si>
  <si>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</si>
  <si>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</si>
  <si>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</si>
  <si>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</si>
  <si>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</si>
  <si>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</si>
  <si>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</si>
  <si>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</si>
  <si>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</si>
  <si>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</si>
  <si>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</si>
  <si>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</si>
  <si>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</si>
  <si>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</si>
  <si>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</si>
  <si>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</si>
  <si>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</si>
  <si>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</si>
  <si>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</si>
  <si>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</si>
  <si>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</si>
  <si>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</si>
  <si>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</si>
  <si>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</si>
  <si>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</si>
  <si>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</si>
  <si>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</si>
  <si>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</si>
  <si>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</si>
  <si>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</si>
  <si>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</si>
  <si>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</si>
  <si>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</si>
  <si>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</si>
  <si>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</si>
  <si>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</si>
  <si>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</si>
  <si>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</si>
  <si>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</si>
  <si>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</si>
  <si>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</si>
  <si>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</si>
  <si>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</si>
  <si>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</si>
  <si>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</si>
  <si>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</si>
  <si>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</si>
  <si>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</si>
  <si>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</si>
  <si>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</si>
  <si>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</si>
  <si>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</si>
  <si>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</si>
  <si>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</si>
  <si>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</si>
  <si>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</si>
  <si>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</si>
  <si>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</si>
  <si>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</si>
  <si>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</si>
  <si>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</si>
  <si>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</si>
  <si>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</si>
  <si>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</si>
  <si>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</si>
  <si>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</si>
  <si>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</si>
  <si>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</si>
  <si>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</si>
  <si>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</si>
  <si>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</si>
  <si>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</si>
  <si>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</si>
  <si>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</si>
  <si>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</si>
  <si>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</si>
  <si>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</si>
  <si>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</si>
  <si>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</si>
  <si>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</si>
  <si>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</si>
  <si>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</si>
  <si>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</si>
  <si>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</si>
  <si>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</si>
  <si>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</si>
  <si>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</si>
  <si>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</si>
  <si>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</si>
  <si>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</si>
  <si>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</si>
  <si>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</si>
  <si>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</si>
  <si>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</si>
  <si>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</si>
  <si>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</si>
  <si>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</si>
  <si>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</si>
  <si>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</si>
  <si>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</si>
  <si>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</si>
  <si>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</si>
  <si>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</si>
  <si>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</si>
  <si>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</si>
  <si>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</si>
  <si>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</si>
  <si>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</si>
  <si>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</si>
  <si>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</si>
  <si>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</si>
  <si>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</si>
  <si>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</si>
  <si>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</si>
  <si>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</si>
  <si>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</si>
  <si>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</si>
  <si>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</si>
  <si>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</si>
  <si>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</si>
  <si>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</si>
  <si>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</si>
  <si>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</si>
  <si>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</si>
  <si>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</si>
  <si>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</si>
  <si>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</si>
  <si>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</si>
  <si>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</si>
  <si>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</si>
  <si>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</si>
  <si>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</si>
  <si>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</si>
  <si>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</si>
  <si>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</si>
  <si>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</si>
  <si>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</si>
  <si>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</si>
  <si>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</si>
  <si>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</si>
  <si>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</si>
  <si>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</si>
  <si>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</si>
  <si>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</si>
  <si>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</si>
  <si>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</si>
  <si>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</si>
  <si>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</si>
  <si>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</si>
  <si>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</si>
  <si>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</si>
  <si>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</si>
  <si>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</si>
  <si>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</si>
  <si>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</si>
  <si>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</si>
  <si>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</si>
  <si>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</si>
  <si>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</si>
  <si>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</si>
  <si>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</si>
  <si>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</si>
  <si>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</si>
  <si>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</si>
  <si>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</si>
  <si>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</si>
  <si>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</si>
  <si>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</si>
  <si>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</si>
  <si>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</si>
  <si>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</si>
  <si>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</si>
  <si>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</si>
  <si>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</si>
  <si>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</si>
  <si>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</si>
  <si>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</si>
  <si>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</si>
  <si>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</si>
  <si>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</si>
  <si>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</si>
  <si>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</si>
  <si>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</si>
  <si>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</si>
  <si>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</si>
  <si>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</si>
  <si>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</si>
  <si>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</si>
  <si>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</si>
  <si>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</si>
  <si>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</si>
  <si>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</si>
  <si>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</si>
  <si>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</si>
  <si>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</si>
  <si>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</si>
  <si>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</si>
  <si>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</si>
  <si>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</si>
  <si>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</si>
  <si>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</si>
  <si>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</si>
  <si>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</si>
  <si>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</si>
  <si>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</si>
  <si>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</si>
  <si>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</si>
  <si>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</si>
  <si>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</si>
  <si>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</si>
  <si>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</si>
  <si>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</si>
  <si>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</si>
  <si>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</si>
  <si>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</si>
  <si>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</si>
  <si>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</si>
  <si>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</si>
  <si>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</si>
  <si>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</si>
  <si>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</si>
  <si>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</si>
  <si>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</si>
  <si>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</si>
  <si>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</si>
  <si>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</si>
  <si>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</si>
  <si>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</si>
  <si>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</si>
  <si>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</si>
  <si>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</si>
  <si>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</si>
  <si>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</si>
  <si>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</si>
  <si>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</si>
  <si>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</si>
  <si>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</si>
  <si>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</si>
  <si>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</si>
  <si>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</si>
  <si>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</si>
  <si>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</si>
  <si>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</si>
  <si>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</si>
  <si>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</si>
  <si>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</si>
  <si>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</si>
  <si>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</si>
  <si>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</si>
  <si>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</si>
  <si>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</si>
  <si>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</si>
  <si>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</si>
  <si>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</si>
  <si>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</si>
  <si>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</si>
  <si>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</si>
  <si>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</si>
  <si>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</si>
  <si>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</si>
  <si>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</si>
  <si>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</si>
  <si>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</si>
  <si>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</si>
  <si>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</si>
  <si>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</si>
  <si>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</si>
  <si>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</si>
  <si>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</si>
  <si>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</si>
  <si>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</si>
  <si>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</si>
  <si>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</si>
  <si>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</si>
  <si>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</si>
  <si>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</si>
  <si>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</si>
  <si>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</si>
  <si>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</si>
  <si>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</si>
  <si>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</si>
  <si>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</si>
  <si>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</si>
  <si>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</si>
  <si>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</si>
  <si>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</si>
  <si>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</si>
  <si>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</si>
  <si>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</si>
  <si>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</si>
  <si>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</si>
  <si>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</si>
  <si>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</si>
  <si>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</si>
  <si>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</si>
  <si>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</si>
  <si>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</si>
  <si>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</si>
  <si>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</si>
  <si>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</si>
  <si>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</si>
  <si>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</si>
  <si>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</si>
  <si>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</si>
  <si>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</si>
  <si>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</si>
  <si>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</si>
  <si>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</si>
  <si>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</si>
  <si>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</si>
  <si>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</si>
  <si>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</si>
  <si>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</si>
  <si>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</si>
  <si>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</si>
  <si>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</si>
  <si>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</si>
  <si>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</si>
  <si>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</si>
  <si>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</si>
  <si>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</si>
  <si>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</si>
  <si>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</si>
  <si>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</si>
  <si>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</si>
  <si>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</si>
  <si>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</si>
  <si>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</si>
  <si>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</si>
  <si>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</si>
  <si>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</si>
  <si>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</si>
  <si>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</si>
  <si>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</si>
  <si>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</si>
  <si>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</si>
  <si>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</si>
  <si>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</si>
  <si>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</si>
  <si>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</si>
  <si>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</si>
  <si>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</si>
  <si>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</si>
  <si>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</si>
  <si>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</si>
  <si>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</si>
  <si>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</si>
  <si>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</si>
  <si>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</si>
  <si>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</si>
  <si>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</si>
  <si>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</si>
  <si>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</si>
  <si>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</si>
  <si>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</si>
  <si>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</si>
  <si>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</si>
  <si>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</si>
  <si>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</si>
  <si>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</si>
  <si>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</si>
  <si>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</si>
  <si>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</si>
  <si>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</si>
  <si>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</si>
  <si>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</si>
  <si>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</si>
  <si>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</si>
  <si>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</si>
  <si>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</si>
  <si>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</si>
  <si>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</si>
  <si>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</si>
  <si>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</si>
  <si>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</si>
  <si>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</si>
  <si>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</si>
  <si>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</si>
  <si>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</si>
  <si>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</si>
  <si>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</si>
  <si>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</si>
  <si>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</si>
  <si>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</si>
  <si>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</si>
  <si>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</si>
  <si>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</si>
  <si>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</si>
  <si>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</si>
  <si>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</si>
  <si>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</si>
  <si>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</si>
  <si>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</si>
  <si>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</si>
  <si>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</si>
  <si>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</si>
  <si>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</si>
  <si>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</si>
  <si>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</si>
  <si>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</si>
  <si>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</si>
  <si>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</si>
  <si>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</si>
  <si>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</si>
  <si>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</si>
  <si>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</si>
  <si>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</si>
  <si>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</si>
  <si>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</si>
  <si>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</si>
  <si>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</si>
  <si>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</si>
  <si>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</si>
  <si>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</si>
  <si>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</si>
  <si>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</si>
  <si>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</si>
  <si>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</si>
  <si>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</si>
  <si>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</si>
  <si>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</si>
  <si>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</si>
  <si>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</si>
  <si>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</si>
  <si>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</si>
  <si>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</si>
  <si>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</si>
  <si>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</si>
  <si>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</si>
  <si>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</si>
  <si>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</si>
  <si>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</si>
  <si>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</si>
  <si>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</si>
  <si>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</si>
  <si>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</si>
  <si>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</si>
  <si>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</si>
  <si>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</si>
  <si>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</si>
  <si>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</si>
  <si>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</si>
  <si>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</si>
  <si>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</si>
  <si>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</si>
  <si>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</si>
  <si>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</si>
  <si>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</si>
  <si>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</si>
  <si>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</si>
  <si>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</si>
  <si>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</si>
  <si>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</si>
  <si>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</si>
  <si>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</si>
  <si>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</si>
  <si>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</si>
  <si>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</si>
  <si>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</si>
  <si>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</si>
  <si>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</si>
  <si>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</si>
  <si>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</si>
  <si>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</si>
  <si>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</si>
  <si>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</si>
  <si>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</si>
  <si>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</si>
  <si>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</si>
  <si>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</si>
  <si>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</si>
  <si>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</si>
  <si>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</si>
  <si>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</si>
  <si>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</si>
  <si>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</si>
  <si>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</si>
  <si>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</si>
  <si>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</si>
  <si>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</si>
  <si>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</si>
  <si>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</si>
  <si>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</si>
  <si>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</si>
  <si>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</si>
  <si>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</si>
  <si>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</si>
  <si>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</si>
  <si>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</si>
  <si>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</si>
  <si>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</si>
  <si>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</si>
  <si>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</si>
  <si>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</si>
  <si>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</si>
  <si>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</si>
  <si>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</si>
  <si>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</si>
  <si>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</si>
  <si>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</si>
  <si>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</si>
  <si>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</si>
  <si>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</si>
  <si>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</si>
  <si>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</si>
  <si>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</si>
  <si>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</si>
  <si>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</si>
  <si>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</si>
  <si>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</si>
  <si>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</si>
  <si>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</si>
  <si>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</si>
  <si>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</si>
  <si>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</si>
  <si>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</si>
  <si>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</si>
  <si>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</si>
  <si>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</si>
  <si>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</si>
  <si>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</si>
  <si>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</si>
  <si>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</si>
  <si>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</si>
  <si>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</si>
  <si>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</si>
  <si>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</si>
  <si>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</si>
  <si>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</si>
  <si>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</si>
  <si>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</si>
  <si>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</si>
  <si>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</si>
  <si>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</si>
  <si>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</si>
  <si>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</si>
  <si>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</si>
  <si>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</si>
  <si>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</si>
  <si>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</si>
  <si>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</si>
  <si>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</si>
  <si>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</si>
  <si>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</si>
  <si>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</si>
  <si>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</si>
  <si>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</si>
  <si>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</si>
  <si>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</si>
  <si>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</si>
  <si>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</si>
  <si>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</si>
  <si>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</si>
  <si>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</si>
  <si>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</si>
  <si>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</si>
  <si>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</si>
  <si>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</si>
  <si>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</si>
  <si>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</si>
  <si>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</si>
  <si>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</si>
  <si>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</si>
  <si>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</si>
  <si>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</si>
  <si>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</si>
  <si>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</si>
  <si>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</si>
  <si>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</si>
  <si>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</si>
  <si>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</si>
  <si>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</si>
  <si>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</si>
  <si>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</si>
  <si>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</si>
  <si>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</si>
  <si>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</si>
  <si>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</si>
  <si>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</si>
  <si>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</si>
  <si>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</si>
  <si>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</si>
  <si>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</si>
  <si>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</si>
  <si>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</si>
  <si>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</si>
  <si>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</si>
  <si>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</si>
  <si>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</si>
  <si>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</si>
  <si>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</si>
  <si>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</si>
  <si>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</si>
  <si>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</si>
  <si>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</si>
  <si>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</si>
  <si>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</si>
  <si>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</si>
  <si>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</si>
  <si>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</si>
  <si>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</si>
  <si>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</si>
  <si>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</si>
  <si>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</si>
  <si>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</si>
  <si>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</si>
  <si>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</si>
  <si>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</si>
  <si>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</si>
  <si>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</si>
  <si>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</si>
  <si>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</si>
  <si>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</si>
  <si>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</si>
  <si>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</si>
  <si>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</si>
  <si>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</si>
  <si>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</si>
  <si>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</si>
  <si>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</si>
  <si>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</si>
  <si>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</si>
  <si>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</si>
  <si>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</si>
  <si>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</si>
  <si>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</si>
  <si>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</si>
  <si>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</si>
  <si>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</si>
  <si>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</si>
  <si>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</si>
  <si>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</si>
  <si>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</si>
  <si>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</si>
  <si>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</si>
  <si>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</si>
  <si>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</si>
  <si>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</si>
  <si>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</si>
  <si>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</si>
  <si>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</si>
  <si>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</si>
  <si>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</si>
  <si>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</si>
  <si>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</si>
  <si>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</si>
  <si>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</si>
  <si>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</si>
  <si>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</si>
  <si>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</si>
  <si>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</si>
  <si>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</si>
  <si>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</si>
  <si>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</si>
  <si>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</si>
  <si>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</si>
  <si>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</si>
  <si>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</si>
  <si>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</si>
  <si>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</si>
  <si>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</si>
  <si>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</si>
  <si>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</si>
  <si>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</si>
  <si>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</si>
  <si>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</si>
  <si>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</si>
  <si>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</si>
  <si>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</si>
  <si>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</si>
  <si>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</si>
  <si>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</si>
  <si>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</si>
  <si>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</si>
  <si>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</si>
  <si>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</si>
  <si>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</si>
  <si>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</si>
  <si>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</si>
  <si>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</si>
  <si>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</si>
  <si>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</si>
  <si>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</si>
  <si>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</si>
  <si>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</si>
  <si>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</si>
  <si>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</si>
  <si>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</si>
  <si>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</si>
  <si>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</si>
  <si>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</si>
  <si>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</si>
  <si>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</si>
  <si>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</si>
  <si>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</si>
  <si>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</si>
  <si>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</si>
  <si>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</si>
  <si>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</si>
  <si>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</si>
  <si>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</si>
  <si>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</si>
  <si>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</si>
  <si>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</si>
  <si>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</si>
  <si>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</si>
  <si>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</si>
  <si>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</si>
  <si>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</si>
  <si>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</si>
  <si>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</si>
  <si>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</si>
  <si>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</si>
  <si>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</si>
  <si>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</si>
  <si>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</si>
  <si>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</si>
  <si>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</si>
  <si>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</si>
  <si>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</si>
  <si>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</si>
  <si>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</si>
  <si>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</si>
  <si>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</si>
  <si>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</si>
  <si>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</si>
  <si>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</si>
  <si>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</si>
  <si>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</si>
  <si>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</si>
  <si>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</si>
  <si>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</si>
  <si>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</si>
  <si>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</si>
  <si>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</si>
  <si>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</si>
  <si>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</si>
  <si>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</si>
  <si>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</si>
  <si>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</si>
  <si>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</si>
  <si>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</si>
  <si>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</si>
  <si>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</si>
  <si>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</si>
  <si>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</si>
  <si>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</si>
  <si>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</si>
  <si>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</si>
  <si>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</si>
  <si>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</si>
  <si>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</si>
  <si>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</si>
  <si>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</si>
  <si>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</si>
  <si>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</si>
  <si>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</si>
  <si>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</si>
  <si>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</si>
  <si>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</si>
  <si>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</si>
  <si>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</si>
  <si>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</si>
  <si>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</si>
  <si>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</si>
  <si>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</si>
  <si>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</si>
  <si>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</si>
  <si>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</si>
  <si>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</si>
  <si>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</si>
  <si>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</si>
  <si>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</si>
  <si>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</si>
  <si>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</si>
  <si>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</si>
  <si>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</si>
  <si>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</si>
  <si>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</si>
  <si>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</si>
  <si>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</si>
  <si>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</si>
  <si>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</si>
  <si>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</si>
  <si>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</si>
  <si>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</si>
  <si>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</si>
  <si>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</si>
  <si>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</si>
  <si>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</si>
  <si>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</si>
  <si>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</si>
  <si>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</si>
  <si>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</si>
  <si>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</si>
  <si>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</si>
  <si>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</si>
  <si>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</si>
  <si>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</si>
  <si>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</si>
  <si>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</si>
  <si>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</si>
  <si>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</si>
  <si>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</si>
  <si>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</si>
  <si>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</si>
  <si>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</si>
  <si>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</si>
  <si>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</si>
  <si>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</si>
  <si>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</si>
  <si>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</si>
  <si>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</si>
  <si>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</si>
  <si>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</si>
  <si>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</si>
  <si>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</si>
  <si>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</si>
  <si>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</si>
  <si>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</si>
  <si>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</si>
  <si>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</si>
  <si>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</si>
  <si>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</si>
  <si>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</si>
  <si>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</si>
  <si>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</si>
  <si>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</si>
  <si>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</si>
  <si>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</si>
  <si>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</si>
  <si>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</si>
  <si>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</si>
  <si>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</si>
  <si>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</si>
  <si>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</si>
  <si>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</si>
  <si>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</si>
  <si>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</si>
  <si>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</si>
  <si>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</si>
  <si>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</si>
  <si>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</si>
  <si>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</si>
  <si>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</si>
  <si>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</si>
  <si>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</si>
  <si>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</si>
  <si>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</si>
  <si>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</si>
  <si>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</si>
  <si>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</si>
  <si>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</si>
  <si>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</si>
  <si>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</si>
  <si>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</si>
  <si>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</si>
  <si>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</si>
  <si>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</si>
  <si>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</si>
  <si>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</si>
  <si>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</si>
  <si>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</si>
  <si>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</si>
  <si>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</si>
  <si>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</si>
  <si>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</si>
  <si>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</si>
  <si>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</si>
  <si>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</si>
  <si>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</si>
  <si>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</si>
  <si>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</si>
  <si>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</si>
  <si>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</si>
  <si>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</si>
  <si>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</si>
  <si>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</si>
  <si>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</si>
  <si>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</si>
  <si>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</si>
  <si>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</si>
  <si>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</si>
  <si>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</si>
  <si>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</si>
  <si>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</si>
  <si>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</si>
  <si>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</si>
  <si>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</si>
  <si>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</si>
  <si>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</si>
  <si>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</si>
  <si>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</si>
  <si>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</si>
  <si>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</si>
  <si>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</si>
  <si>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</si>
  <si>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</si>
  <si>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</si>
  <si>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</si>
  <si>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</si>
  <si>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</si>
  <si>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</si>
  <si>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</si>
  <si>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</si>
  <si>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</si>
  <si>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</si>
  <si>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</si>
  <si>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</si>
  <si>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</si>
  <si>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</si>
  <si>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</si>
  <si>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</si>
  <si>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</si>
  <si>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</si>
  <si>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</si>
  <si>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</si>
  <si>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</si>
  <si>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</si>
  <si>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</si>
  <si>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</si>
  <si>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</si>
  <si>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</si>
  <si>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</si>
  <si>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</si>
  <si>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</si>
  <si>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</si>
  <si>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</si>
  <si>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</si>
  <si>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</si>
  <si>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</si>
  <si>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</si>
  <si>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</si>
  <si>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</si>
  <si>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</si>
  <si>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</si>
  <si>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</si>
  <si>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</si>
  <si>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</si>
  <si>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</si>
  <si>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</si>
  <si>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</si>
  <si>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</si>
  <si>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</si>
  <si>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</si>
  <si>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</si>
  <si>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</si>
  <si>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</si>
  <si>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</si>
  <si>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</si>
  <si>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</si>
  <si>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</si>
  <si>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</si>
  <si>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</si>
  <si>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</si>
  <si>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</si>
  <si>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</si>
  <si>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</si>
  <si>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</si>
  <si>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</si>
  <si>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</si>
  <si>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</si>
  <si>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</si>
  <si>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</si>
  <si>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</si>
  <si>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</si>
  <si>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</si>
  <si>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</si>
  <si>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</si>
  <si>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</si>
  <si>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</si>
  <si>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</si>
  <si>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</si>
  <si>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</si>
  <si>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</si>
  <si>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</si>
  <si>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</si>
  <si>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</si>
  <si>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</si>
  <si>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</si>
  <si>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</si>
  <si>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</si>
  <si>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</si>
  <si>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</si>
  <si>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</si>
  <si>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</si>
  <si>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</si>
  <si>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</si>
  <si>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</si>
  <si>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</si>
  <si>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</si>
  <si>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</si>
  <si>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</si>
  <si>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</si>
  <si>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</si>
  <si>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</si>
  <si>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</si>
  <si>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</si>
  <si>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</si>
  <si>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</si>
  <si>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</si>
  <si>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</si>
  <si>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</si>
  <si>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</si>
  <si>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</si>
  <si>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</si>
  <si>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</si>
  <si>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</si>
  <si>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</si>
  <si>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</si>
  <si>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</si>
  <si>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</si>
  <si>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</si>
  <si>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</si>
  <si>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</si>
  <si>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</si>
  <si>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</si>
  <si>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</si>
  <si>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</si>
  <si>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</si>
  <si>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</si>
  <si>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</si>
  <si>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</si>
  <si>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</si>
  <si>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</si>
  <si>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</si>
  <si>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</si>
  <si>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</si>
  <si>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</si>
  <si>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</si>
  <si>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</si>
  <si>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</si>
  <si>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</si>
  <si>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</si>
  <si>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</si>
  <si>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</si>
  <si>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</si>
  <si>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</si>
  <si>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</si>
  <si>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</si>
  <si>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</si>
  <si>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</si>
  <si>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</si>
  <si>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</si>
  <si>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</si>
  <si>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</si>
  <si>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</si>
  <si>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</si>
  <si>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</si>
  <si>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</si>
  <si>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</si>
  <si>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</si>
  <si>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</si>
  <si>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</si>
  <si>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</si>
  <si>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</si>
  <si>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</si>
  <si>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</si>
  <si>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</si>
  <si>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</si>
  <si>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</si>
  <si>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</si>
  <si>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</si>
  <si>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</si>
  <si>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</si>
  <si>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</si>
  <si>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</si>
  <si>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</si>
  <si>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</si>
  <si>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</si>
  <si>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</si>
  <si>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</si>
  <si>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</si>
  <si>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</si>
  <si>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</si>
  <si>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</si>
  <si>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</si>
  <si>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</si>
  <si>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</si>
  <si>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</si>
  <si>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</si>
  <si>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</si>
  <si>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</si>
  <si>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</si>
  <si>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</si>
  <si>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</si>
  <si>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</si>
  <si>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</si>
  <si>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</si>
  <si>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</si>
  <si>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</si>
  <si>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</si>
  <si>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</si>
  <si>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</si>
  <si>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</si>
  <si>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</si>
  <si>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</si>
  <si>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</si>
  <si>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</si>
  <si>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</si>
  <si>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</si>
  <si>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</si>
  <si>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</si>
  <si>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</si>
  <si>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</si>
  <si>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</si>
  <si>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</si>
  <si>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</si>
  <si>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</si>
  <si>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</si>
  <si>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</si>
  <si>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</si>
  <si>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</si>
  <si>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</si>
  <si>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</si>
  <si>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</si>
  <si>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</si>
  <si>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</si>
  <si>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</si>
  <si>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</si>
  <si>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</si>
  <si>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</si>
  <si>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</si>
  <si>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</si>
  <si>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</si>
  <si>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</si>
  <si>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</si>
  <si>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</si>
  <si>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</si>
  <si>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</si>
  <si>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</si>
  <si>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</si>
  <si>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</si>
  <si>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</si>
  <si>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</si>
  <si>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</si>
  <si>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</si>
  <si>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</si>
  <si>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</si>
  <si>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</si>
  <si>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</si>
  <si>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</si>
  <si>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</si>
  <si>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</si>
  <si>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</si>
  <si>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</si>
  <si>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</si>
  <si>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</si>
  <si>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</si>
  <si>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</si>
  <si>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</si>
  <si>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</si>
  <si>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</si>
  <si>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</si>
  <si>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</si>
  <si>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</si>
  <si>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</si>
  <si>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</si>
  <si>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</si>
  <si>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</si>
  <si>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</si>
  <si>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</si>
  <si>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</si>
  <si>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</si>
  <si>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</si>
  <si>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</si>
  <si>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</si>
  <si>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</si>
  <si>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</si>
  <si>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</si>
  <si>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</si>
  <si>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</si>
  <si>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</si>
  <si>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</si>
  <si>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</si>
  <si>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</si>
  <si>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</si>
  <si>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</si>
  <si>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</si>
  <si>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</si>
  <si>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</si>
  <si>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</si>
  <si>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</si>
  <si>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</si>
  <si>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</si>
  <si>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</si>
  <si>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</si>
  <si>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</si>
  <si>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</si>
  <si>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</si>
  <si>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</si>
  <si>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</si>
  <si>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</si>
  <si>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</si>
  <si>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</si>
  <si>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</si>
  <si>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</si>
  <si>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</si>
  <si>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</si>
  <si>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</si>
  <si>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</si>
  <si>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</si>
  <si>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</si>
  <si>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</si>
  <si>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</si>
  <si>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</si>
  <si>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</si>
  <si>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</si>
  <si>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</si>
  <si>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</si>
  <si>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</si>
  <si>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</si>
  <si>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</si>
  <si>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</si>
  <si>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</si>
  <si>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</si>
  <si>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</si>
  <si>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</si>
  <si>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</si>
  <si>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</si>
  <si>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</si>
  <si>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</si>
  <si>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</si>
  <si>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</si>
  <si>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</si>
  <si>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</si>
  <si>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</si>
  <si>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</si>
  <si>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</si>
  <si>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</si>
  <si>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</si>
  <si>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</si>
  <si>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</si>
  <si>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</si>
  <si>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</si>
  <si>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</si>
  <si>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</si>
  <si>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</si>
  <si>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</si>
  <si>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</si>
  <si>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</si>
  <si>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</si>
  <si>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</si>
  <si>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</si>
  <si>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</si>
  <si>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</si>
  <si>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</si>
  <si>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</si>
  <si>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</si>
  <si>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</si>
  <si>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</si>
  <si>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</si>
  <si>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</si>
  <si>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</si>
  <si>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</si>
  <si>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</si>
  <si>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</si>
  <si>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</si>
  <si>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</si>
  <si>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</si>
  <si>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</si>
  <si>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</si>
  <si>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</si>
  <si>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</si>
  <si>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</si>
  <si>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</si>
  <si>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</si>
  <si>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</si>
  <si>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</si>
  <si>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</si>
  <si>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</si>
  <si>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</si>
  <si>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</si>
  <si>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</si>
  <si>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</si>
  <si>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</si>
  <si>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</si>
  <si>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</si>
  <si>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</si>
  <si>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</si>
  <si>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</si>
  <si>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</si>
  <si>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</si>
  <si>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</si>
  <si>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</si>
  <si>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</si>
  <si>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</si>
  <si>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</si>
  <si>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</si>
  <si>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</si>
  <si>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</si>
  <si>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</si>
  <si>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</si>
  <si>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</si>
  <si>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</si>
  <si>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</si>
  <si>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</si>
  <si>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</si>
  <si>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</si>
  <si>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</si>
  <si>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</si>
  <si>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</si>
  <si>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</si>
  <si>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</si>
  <si>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</si>
  <si>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</si>
  <si>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</si>
  <si>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</si>
  <si>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</si>
  <si>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</si>
  <si>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</si>
  <si>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</si>
  <si>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</si>
  <si>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</si>
  <si>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</si>
  <si>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</si>
  <si>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</si>
  <si>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</si>
  <si>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</si>
  <si>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</si>
  <si>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</si>
  <si>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</si>
  <si>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</si>
  <si>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</si>
  <si>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</si>
  <si>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</si>
  <si>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</si>
  <si>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</si>
  <si>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</si>
  <si>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</si>
  <si>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</si>
  <si>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</si>
  <si>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</si>
  <si>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</si>
  <si>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</si>
  <si>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</si>
  <si>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</si>
  <si>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</si>
  <si>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</si>
  <si>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</si>
  <si>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</si>
  <si>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</si>
  <si>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</si>
  <si>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</si>
  <si>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</si>
  <si>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</si>
  <si>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</si>
  <si>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</si>
  <si>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</si>
  <si>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</si>
  <si>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</si>
  <si>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</si>
  <si>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</si>
  <si>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</si>
  <si>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</si>
  <si>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</si>
  <si>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</si>
  <si>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</si>
  <si>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</si>
  <si>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</si>
  <si>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</si>
  <si>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</si>
  <si>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</si>
  <si>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</si>
  <si>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</si>
  <si>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</si>
  <si>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</si>
  <si>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</si>
  <si>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</si>
  <si>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</si>
  <si>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</si>
  <si>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</si>
  <si>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</si>
  <si>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</si>
  <si>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</si>
  <si>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</si>
  <si>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</si>
  <si>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</si>
  <si>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</si>
  <si>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</si>
  <si>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</si>
  <si>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</si>
  <si>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</si>
  <si>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</si>
  <si>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</si>
  <si>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</si>
  <si>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</si>
  <si>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</si>
  <si>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</si>
  <si>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</si>
  <si>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</si>
  <si>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</si>
  <si>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</si>
  <si>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</si>
  <si>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</si>
  <si>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</si>
  <si>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</si>
  <si>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</si>
  <si>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</si>
  <si>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</si>
  <si>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</si>
  <si>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</si>
  <si>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</si>
  <si>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</si>
  <si>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</si>
  <si>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</si>
  <si>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</si>
  <si>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</si>
  <si>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</si>
  <si>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</si>
  <si>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</si>
  <si>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</si>
  <si>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</si>
  <si>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</si>
  <si>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</si>
  <si>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</si>
  <si>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</si>
  <si>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</si>
  <si>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</si>
  <si>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</si>
  <si>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</si>
  <si>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</si>
  <si>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</si>
  <si>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</si>
  <si>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</si>
  <si>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</si>
  <si>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</si>
  <si>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</si>
  <si>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</si>
  <si>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</si>
  <si>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</si>
  <si>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</si>
  <si>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</si>
  <si>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</si>
  <si>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</si>
  <si>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</si>
  <si>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</si>
  <si>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</si>
  <si>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</si>
  <si>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</si>
  <si>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</si>
  <si>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</si>
  <si>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</si>
  <si>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</si>
  <si>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</si>
  <si>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</si>
  <si>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</si>
  <si>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</si>
  <si>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</si>
  <si>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</si>
  <si>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</si>
  <si>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</si>
  <si>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</si>
  <si>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</si>
  <si>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</si>
  <si>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</si>
  <si>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</si>
  <si>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</si>
  <si>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</si>
  <si>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</si>
  <si>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</si>
  <si>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</si>
  <si>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</si>
  <si>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</si>
  <si>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</si>
  <si>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</si>
  <si>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</si>
  <si>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</si>
  <si>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</si>
  <si>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</si>
  <si>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</si>
  <si>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</si>
  <si>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</si>
  <si>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</si>
  <si>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</si>
  <si>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</si>
  <si>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</si>
  <si>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</si>
  <si>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</si>
  <si>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</si>
  <si>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</si>
  <si>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</si>
  <si>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</si>
  <si>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</si>
  <si>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</si>
  <si>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</si>
  <si>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</si>
  <si>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</si>
  <si>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</si>
  <si>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</si>
  <si>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</si>
  <si>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</si>
  <si>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</si>
  <si>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</si>
  <si>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</si>
  <si>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</si>
  <si>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</si>
  <si>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</si>
  <si>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</si>
  <si>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</si>
  <si>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</si>
  <si>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</si>
  <si>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</si>
  <si>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</si>
  <si>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</si>
  <si>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</si>
  <si>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</si>
  <si>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</si>
  <si>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</si>
  <si>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</si>
  <si>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</si>
  <si>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</si>
  <si>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</si>
  <si>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</si>
  <si>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</si>
  <si>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</si>
  <si>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</si>
  <si>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</si>
  <si>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</si>
  <si>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</si>
  <si>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</si>
  <si>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</si>
  <si>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</si>
  <si>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</si>
  <si>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</si>
  <si>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</si>
  <si>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</si>
  <si>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</si>
  <si>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</si>
  <si>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</si>
  <si>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</si>
  <si>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</si>
  <si>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</si>
  <si>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</si>
  <si>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</si>
  <si>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</si>
  <si>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</si>
  <si>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</si>
  <si>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</si>
  <si>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</si>
  <si>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</si>
  <si>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</si>
  <si>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</si>
  <si>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</si>
  <si>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</si>
  <si>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</si>
  <si>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</si>
  <si>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</si>
  <si>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</si>
  <si>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</si>
  <si>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</si>
  <si>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</si>
  <si>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</si>
  <si>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</si>
  <si>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</si>
  <si>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</si>
  <si>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</si>
  <si>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</si>
  <si>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</si>
  <si>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</si>
  <si>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</si>
  <si>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</si>
  <si>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</si>
  <si>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</si>
  <si>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</si>
  <si>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</si>
  <si>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</si>
  <si>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</si>
  <si>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</si>
  <si>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</si>
  <si>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</si>
  <si>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</si>
  <si>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</si>
  <si>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</si>
  <si>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</si>
  <si>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</si>
  <si>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</si>
  <si>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</si>
  <si>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</si>
  <si>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</si>
  <si>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</si>
  <si>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</si>
  <si>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</si>
  <si>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</si>
  <si>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</si>
  <si>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</si>
  <si>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</si>
  <si>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</si>
  <si>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</si>
  <si>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</si>
  <si>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</si>
  <si>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</si>
  <si>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</si>
  <si>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</si>
  <si>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</si>
  <si>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</si>
  <si>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</si>
  <si>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</si>
  <si>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</si>
  <si>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</si>
  <si>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</si>
  <si>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</si>
  <si>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</si>
  <si>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</si>
  <si>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</si>
  <si>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</si>
  <si>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</si>
  <si>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</si>
  <si>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</si>
  <si>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</si>
  <si>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</si>
  <si>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</si>
  <si>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</si>
  <si>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</si>
  <si>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</si>
  <si>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</si>
  <si>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</si>
  <si>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</si>
  <si>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</si>
  <si>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</si>
  <si>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</si>
  <si>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</si>
  <si>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</si>
  <si>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</si>
  <si>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</si>
  <si>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</si>
  <si>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</si>
  <si>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</si>
  <si>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</si>
  <si>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</si>
  <si>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</si>
  <si>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</si>
  <si>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</si>
  <si>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</si>
  <si>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</si>
  <si>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</si>
  <si>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</si>
  <si>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</si>
  <si>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</si>
  <si>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</si>
  <si>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</si>
  <si>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</si>
  <si>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</si>
  <si>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</si>
  <si>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</si>
  <si>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</si>
  <si>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</si>
  <si>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</si>
  <si>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</si>
  <si>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</si>
  <si>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</si>
  <si>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</si>
  <si>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</si>
  <si>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</si>
  <si>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</si>
  <si>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</si>
  <si>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</si>
  <si>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</si>
  <si>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</si>
  <si>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</si>
  <si>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</si>
  <si>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</si>
  <si>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</si>
  <si>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</si>
  <si>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</si>
  <si>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</si>
  <si>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</si>
  <si>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</si>
  <si>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</si>
  <si>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</si>
  <si>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</si>
  <si>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</si>
  <si>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</si>
  <si>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</si>
  <si>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</si>
  <si>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</si>
  <si>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</si>
  <si>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</si>
  <si>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</si>
  <si>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</si>
  <si>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</si>
  <si>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</si>
  <si>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</si>
  <si>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</si>
  <si>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</si>
  <si>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</si>
  <si>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</si>
  <si>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</si>
  <si>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</si>
  <si>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</si>
  <si>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</si>
  <si>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</si>
  <si>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</si>
  <si>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</si>
  <si>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</si>
  <si>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</si>
  <si>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</si>
  <si>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</si>
  <si>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</si>
  <si>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</si>
  <si>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</si>
  <si>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</si>
  <si>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</si>
  <si>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</si>
  <si>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</si>
  <si>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</si>
  <si>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</si>
  <si>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</si>
  <si>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</si>
  <si>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</si>
  <si>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</si>
  <si>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</si>
  <si>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</si>
  <si>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</si>
  <si>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</si>
  <si>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</si>
  <si>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</si>
  <si>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</si>
  <si>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</si>
  <si>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</si>
  <si>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</si>
  <si>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</si>
  <si>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</si>
  <si>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</si>
  <si>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</si>
  <si>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</si>
  <si>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</si>
  <si>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</si>
  <si>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</si>
  <si>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</si>
  <si>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</si>
  <si>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</si>
  <si>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</si>
  <si>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</si>
  <si>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</si>
  <si>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</si>
  <si>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</si>
  <si>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</si>
  <si>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</si>
  <si>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</si>
  <si>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</si>
  <si>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</si>
  <si>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</si>
  <si>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</si>
  <si>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</si>
  <si>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</si>
  <si>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</si>
  <si>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</si>
  <si>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</si>
  <si>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</si>
  <si>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</si>
  <si>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</si>
  <si>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</si>
  <si>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</si>
  <si>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</si>
  <si>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</si>
  <si>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</si>
  <si>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</si>
  <si>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</si>
  <si>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</si>
  <si>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</si>
  <si>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</si>
  <si>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</si>
  <si>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</si>
  <si>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</si>
  <si>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</si>
  <si>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</si>
  <si>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</si>
  <si>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</si>
  <si>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</si>
  <si>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</si>
  <si>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</si>
  <si>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</si>
  <si>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</si>
  <si>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</si>
  <si>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</si>
  <si>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</si>
  <si>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</si>
  <si>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</si>
  <si>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</si>
  <si>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</si>
  <si>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</si>
  <si>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</si>
  <si>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</si>
  <si>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</si>
  <si>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</si>
  <si>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</si>
  <si>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</si>
  <si>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</si>
  <si>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</si>
  <si>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</si>
  <si>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</si>
  <si>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</si>
  <si>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</si>
  <si>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</si>
  <si>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</si>
  <si>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</si>
  <si>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</si>
  <si>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</si>
  <si>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</si>
  <si>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</si>
  <si>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</si>
  <si>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</si>
  <si>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</si>
  <si>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</si>
  <si>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</si>
  <si>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</si>
  <si>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</si>
  <si>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</si>
  <si>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</si>
  <si>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</si>
  <si>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</si>
  <si>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</si>
  <si>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</si>
  <si>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</si>
  <si>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</si>
  <si>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</si>
  <si>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</si>
  <si>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</si>
  <si>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</si>
  <si>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</si>
  <si>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</si>
  <si>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</si>
  <si>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</si>
  <si>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</si>
  <si>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</si>
  <si>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</si>
  <si>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</si>
  <si>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</si>
  <si>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</si>
  <si>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</si>
  <si>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</si>
  <si>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</si>
  <si>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</si>
  <si>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</si>
  <si>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</si>
  <si>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</si>
  <si>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</si>
  <si>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</si>
  <si>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</si>
  <si>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</si>
  <si>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</si>
  <si>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</si>
  <si>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</si>
  <si>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</si>
  <si>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</si>
  <si>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</si>
  <si>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</si>
  <si>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</si>
  <si>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</si>
  <si>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</si>
  <si>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</si>
  <si>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</si>
  <si>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</si>
  <si>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</si>
  <si>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</si>
  <si>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</si>
  <si>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</si>
  <si>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</si>
  <si>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</si>
  <si>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</si>
  <si>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</si>
  <si>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</si>
  <si>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</si>
  <si>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</si>
  <si>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</si>
  <si>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</si>
  <si>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</si>
  <si>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</si>
  <si>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</si>
  <si>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</si>
  <si>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</si>
  <si>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</si>
  <si>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</si>
  <si>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</si>
  <si>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</si>
  <si>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</si>
  <si>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</si>
  <si>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</si>
  <si>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</si>
  <si>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</si>
  <si>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</si>
  <si>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</si>
  <si>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</si>
  <si>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</si>
  <si>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</si>
  <si>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</si>
  <si>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</si>
  <si>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</si>
  <si>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</si>
  <si>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</si>
  <si>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</si>
  <si>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</si>
  <si>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</si>
  <si>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</si>
  <si>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</si>
  <si>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</si>
  <si>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</si>
  <si>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</si>
  <si>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</si>
  <si>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</si>
  <si>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</si>
  <si>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</si>
  <si>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</si>
  <si>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</si>
  <si>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</si>
  <si>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</si>
  <si>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</si>
  <si>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</si>
  <si>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</si>
  <si>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</si>
  <si>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</si>
  <si>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</si>
  <si>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</si>
  <si>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</si>
  <si>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</si>
  <si>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</si>
  <si>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</si>
  <si>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</si>
  <si>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</si>
  <si>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</si>
  <si>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</si>
  <si>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</si>
  <si>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</si>
  <si>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</si>
  <si>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</si>
  <si>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</si>
  <si>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</si>
  <si>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</si>
  <si>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</si>
  <si>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</si>
  <si>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</si>
  <si>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</si>
  <si>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</si>
  <si>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</si>
  <si>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</si>
  <si>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</si>
  <si>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</si>
  <si>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</si>
  <si>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</si>
  <si>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</si>
  <si>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</si>
  <si>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</si>
  <si>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</si>
  <si>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</si>
  <si>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</si>
  <si>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</si>
  <si>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</si>
  <si>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</si>
  <si>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</si>
  <si>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</si>
  <si>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</si>
  <si>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</si>
  <si>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</si>
  <si>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</si>
  <si>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</si>
  <si>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</si>
  <si>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</si>
  <si>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</si>
  <si>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</si>
  <si>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</si>
  <si>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</si>
  <si>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</si>
  <si>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</si>
  <si>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</si>
  <si>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</si>
  <si>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</si>
  <si>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</si>
  <si>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</si>
  <si>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</si>
  <si>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</si>
  <si>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</si>
  <si>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</si>
  <si>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</si>
  <si>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</si>
  <si>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</si>
  <si>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</si>
  <si>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</si>
  <si>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</si>
  <si>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</si>
  <si>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</si>
  <si>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</si>
  <si>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</si>
  <si>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</si>
  <si>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</si>
  <si>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</si>
  <si>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</si>
  <si>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</si>
  <si>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</si>
  <si>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</si>
  <si>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</si>
  <si>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</si>
  <si>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</si>
  <si>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</si>
  <si>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</si>
  <si>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</si>
  <si>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</si>
  <si>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</si>
  <si>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</si>
  <si>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</si>
  <si>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</si>
  <si>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</si>
  <si>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</si>
  <si>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</si>
  <si>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</si>
  <si>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</si>
  <si>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</si>
  <si>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</si>
  <si>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</si>
  <si>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</si>
  <si>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</si>
  <si>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</si>
  <si>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</si>
  <si>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</si>
  <si>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</si>
  <si>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</si>
  <si>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</si>
  <si>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</si>
  <si>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</si>
  <si>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</si>
  <si>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</si>
  <si>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</si>
  <si>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</si>
  <si>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</si>
  <si>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</si>
  <si>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</si>
  <si>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</si>
  <si>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</si>
  <si>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</si>
  <si>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</si>
  <si>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</si>
  <si>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</si>
  <si>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</si>
  <si>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</si>
  <si>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</si>
  <si>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</si>
  <si>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</si>
  <si>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</si>
  <si>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</si>
  <si>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</si>
  <si>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</si>
  <si>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</si>
  <si>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</si>
  <si>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</si>
  <si>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</si>
  <si>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</si>
  <si>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</si>
  <si>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</si>
  <si>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</si>
  <si>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</si>
  <si>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</si>
  <si>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</si>
  <si>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</si>
  <si>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</si>
  <si>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</si>
  <si>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</si>
  <si>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</si>
  <si>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</si>
  <si>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</si>
  <si>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</si>
  <si>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</si>
  <si>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</si>
  <si>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</si>
  <si>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</si>
  <si>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</si>
  <si>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</si>
  <si>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</si>
  <si>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</si>
  <si>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</si>
  <si>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</si>
  <si>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</si>
  <si>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</si>
  <si>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</si>
  <si>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</si>
  <si>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</si>
  <si>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</si>
  <si>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</si>
  <si>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</si>
  <si>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</si>
  <si>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</si>
  <si>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</si>
  <si>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</si>
  <si>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</si>
  <si>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</si>
  <si>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</si>
  <si>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</si>
  <si>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</si>
  <si>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</si>
  <si>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</si>
  <si>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</si>
  <si>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</si>
  <si>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</si>
  <si>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</si>
  <si>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</si>
  <si>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</si>
  <si>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</si>
  <si>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</si>
  <si>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</si>
  <si>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</si>
  <si>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</si>
  <si>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</si>
  <si>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</si>
  <si>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</si>
  <si>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</si>
  <si>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</si>
  <si>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</si>
  <si>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</si>
  <si>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</si>
  <si>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</si>
  <si>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</si>
  <si>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</si>
  <si>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</si>
  <si>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</si>
  <si>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</si>
  <si>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</si>
  <si>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</si>
  <si>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</si>
  <si>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</si>
  <si>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</si>
  <si>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</si>
  <si>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</si>
  <si>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</si>
  <si>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</si>
  <si>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</si>
  <si>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</si>
  <si>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</si>
  <si>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</si>
  <si>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</si>
  <si>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</si>
  <si>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</si>
  <si>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</si>
  <si>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</si>
  <si>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</si>
  <si>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</si>
  <si>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</si>
  <si>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</si>
  <si>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</si>
  <si>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</si>
  <si>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</si>
  <si>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</si>
  <si>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</si>
  <si>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</si>
  <si>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</si>
  <si>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</si>
  <si>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</si>
  <si>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</si>
  <si>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</si>
  <si>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</si>
  <si>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</si>
  <si>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</si>
  <si>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</si>
  <si>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</si>
  <si>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</si>
  <si>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</si>
  <si>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</si>
  <si>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</si>
  <si>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</si>
  <si>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</si>
  <si>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</si>
  <si>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</si>
  <si>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</si>
  <si>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</si>
  <si>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</si>
  <si>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</si>
  <si>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</si>
  <si>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</si>
  <si>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</si>
  <si>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</si>
  <si>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</si>
  <si>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</si>
  <si>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</si>
  <si>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</si>
  <si>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</si>
  <si>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</si>
  <si>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</si>
  <si>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</si>
  <si>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</si>
  <si>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</si>
  <si>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</si>
  <si>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</si>
  <si>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</si>
  <si>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</si>
  <si>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</si>
  <si>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</si>
  <si>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</si>
  <si>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</si>
  <si>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</si>
  <si>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</si>
  <si>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</si>
  <si>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</si>
  <si>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</si>
  <si>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</si>
  <si>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</si>
  <si>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</si>
  <si>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</si>
  <si>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</si>
  <si>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</si>
  <si>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</si>
  <si>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</si>
  <si>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</si>
  <si>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</si>
  <si>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</si>
  <si>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</si>
  <si>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</si>
  <si>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</si>
  <si>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</si>
  <si>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</si>
  <si>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</si>
  <si>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</si>
  <si>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</si>
  <si>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</si>
  <si>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</si>
  <si>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</si>
  <si>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</si>
  <si>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</si>
  <si>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</si>
  <si>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</si>
  <si>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</si>
  <si>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</si>
  <si>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</si>
  <si>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</si>
  <si>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</si>
  <si>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</si>
  <si>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</si>
  <si>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</si>
  <si>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</si>
  <si>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</si>
  <si>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</si>
  <si>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</si>
  <si>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</si>
  <si>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</si>
  <si>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</si>
  <si>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</si>
  <si>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</si>
  <si>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</si>
  <si>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</si>
  <si>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</si>
  <si>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</si>
  <si>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</si>
  <si>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</si>
  <si>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</si>
  <si>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</si>
  <si>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</si>
  <si>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</si>
  <si>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</si>
  <si>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</si>
  <si>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</si>
  <si>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</si>
  <si>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</si>
  <si>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</si>
  <si>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</si>
  <si>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</si>
  <si>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</si>
  <si>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</si>
  <si>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</si>
  <si>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</si>
  <si>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</si>
  <si>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</si>
  <si>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</si>
  <si>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</si>
  <si>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</si>
  <si>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</si>
  <si>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</si>
  <si>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</si>
  <si>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</si>
  <si>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</si>
  <si>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</si>
  <si>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</si>
  <si>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</si>
  <si>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</si>
  <si>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</si>
  <si>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</si>
  <si>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</si>
  <si>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</si>
  <si>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</si>
  <si>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</si>
  <si>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</si>
  <si>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</si>
  <si>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</si>
  <si>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</si>
  <si>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</si>
  <si>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</si>
  <si>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</si>
  <si>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</si>
  <si>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</si>
  <si>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</si>
  <si>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</si>
  <si>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</si>
  <si>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</si>
  <si>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</si>
  <si>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</si>
  <si>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</si>
  <si>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</si>
  <si>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</si>
  <si>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</si>
  <si>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</si>
  <si>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</si>
  <si>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</si>
  <si>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</si>
  <si>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</si>
  <si>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</si>
  <si>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</si>
  <si>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</si>
  <si>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</si>
  <si>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</si>
  <si>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</si>
  <si>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</si>
  <si>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</si>
  <si>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</si>
  <si>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</si>
  <si>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</si>
  <si>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</si>
  <si>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</si>
  <si>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</si>
  <si>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</si>
  <si>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</si>
  <si>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</si>
  <si>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</si>
  <si>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</si>
  <si>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</si>
  <si>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</si>
  <si>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</si>
  <si>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</si>
  <si>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</si>
  <si>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</si>
  <si>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</si>
  <si>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</si>
  <si>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</si>
  <si>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</si>
  <si>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</si>
  <si>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</si>
  <si>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</si>
  <si>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</si>
  <si>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</si>
  <si>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</si>
  <si>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</si>
  <si>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</si>
  <si>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</si>
  <si>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</si>
  <si>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</si>
  <si>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</si>
  <si>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</si>
  <si>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</si>
  <si>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</si>
  <si>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</si>
  <si>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</si>
  <si>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</si>
  <si>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</si>
  <si>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</si>
  <si>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</si>
  <si>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</si>
  <si>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</si>
  <si>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</si>
  <si>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</si>
  <si>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</si>
  <si>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</si>
  <si>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</si>
  <si>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</si>
  <si>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</si>
  <si>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</si>
  <si>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</si>
  <si>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</si>
  <si>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</si>
  <si>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</si>
  <si>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</si>
  <si>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</si>
  <si>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</si>
  <si>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</si>
  <si>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</si>
  <si>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</si>
  <si>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</si>
  <si>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</si>
  <si>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</si>
  <si>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</si>
  <si>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</si>
  <si>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</si>
  <si>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</si>
  <si>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</si>
  <si>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</si>
  <si>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</si>
  <si>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</si>
  <si>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</si>
  <si>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</si>
  <si>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</si>
  <si>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</si>
  <si>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</si>
  <si>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</si>
  <si>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</si>
  <si>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</si>
  <si>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</si>
  <si>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</si>
  <si>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</si>
  <si>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</si>
  <si>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</si>
  <si>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</si>
  <si>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</si>
  <si>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</si>
  <si>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</si>
  <si>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</si>
  <si>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</si>
  <si>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</si>
  <si>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</si>
  <si>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</si>
  <si>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</si>
  <si>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</si>
  <si>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</si>
  <si>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</si>
  <si>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</si>
  <si>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</si>
  <si>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</si>
  <si>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</si>
  <si>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</si>
  <si>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</si>
  <si>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</si>
  <si>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</si>
  <si>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</si>
  <si>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</si>
  <si>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</si>
  <si>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</si>
  <si>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</si>
  <si>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</si>
  <si>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</si>
  <si>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</si>
  <si>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</si>
  <si>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</si>
  <si>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</si>
  <si>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</si>
  <si>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</si>
  <si>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</si>
  <si>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</si>
  <si>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</si>
  <si>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</si>
  <si>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</si>
  <si>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</si>
  <si>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</si>
  <si>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</si>
  <si>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</si>
  <si>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</si>
  <si>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</si>
  <si>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</si>
  <si>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</si>
  <si>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</si>
  <si>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</si>
  <si>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</si>
  <si>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</si>
  <si>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</si>
  <si>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</si>
  <si>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</si>
  <si>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</si>
  <si>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</si>
  <si>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</si>
  <si>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</si>
  <si>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</si>
  <si>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</si>
  <si>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</si>
  <si>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</si>
  <si>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</si>
  <si>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</si>
  <si>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</si>
  <si>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</si>
  <si>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</si>
  <si>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</si>
  <si>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</si>
  <si>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</si>
  <si>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</si>
  <si>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</si>
  <si>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</si>
  <si>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</si>
  <si>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</si>
  <si>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</si>
  <si>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</si>
  <si>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</si>
  <si>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</si>
  <si>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</si>
  <si>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</si>
  <si>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</si>
  <si>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</si>
  <si>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</si>
  <si>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</si>
  <si>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</si>
  <si>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</si>
  <si>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</si>
  <si>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</si>
  <si>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</si>
  <si>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</si>
  <si>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</si>
  <si>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</si>
  <si>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</si>
  <si>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</si>
  <si>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</si>
  <si>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</si>
  <si>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</si>
  <si>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</si>
  <si>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</si>
  <si>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</si>
  <si>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</si>
  <si>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</si>
  <si>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</si>
  <si>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</si>
  <si>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</si>
  <si>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</si>
  <si>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</si>
  <si>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</si>
  <si>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</si>
  <si>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</si>
  <si>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</si>
  <si>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</si>
  <si>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</si>
  <si>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</si>
  <si>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</si>
  <si>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</si>
  <si>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</si>
  <si>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</si>
  <si>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</si>
  <si>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</si>
  <si>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</si>
  <si>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</si>
  <si>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</si>
  <si>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</si>
  <si>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</si>
  <si>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</si>
  <si>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</si>
  <si>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</si>
  <si>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</si>
  <si>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</si>
  <si>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</si>
  <si>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</si>
  <si>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</si>
  <si>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</si>
  <si>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</si>
  <si>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</si>
  <si>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</si>
  <si>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</si>
  <si>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</si>
  <si>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</si>
  <si>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</si>
  <si>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</si>
  <si>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</si>
  <si>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</si>
  <si>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</si>
  <si>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</si>
  <si>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</si>
  <si>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</si>
  <si>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</si>
  <si>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</si>
  <si>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</si>
  <si>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</si>
  <si>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</si>
  <si>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</si>
  <si>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</si>
  <si>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</si>
  <si>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</si>
  <si>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</si>
  <si>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</si>
  <si>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</si>
  <si>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</si>
  <si>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</si>
  <si>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</si>
  <si>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</si>
  <si>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</si>
  <si>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</si>
  <si>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</si>
  <si>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</si>
  <si>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</si>
  <si>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</si>
  <si>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</si>
  <si>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</si>
  <si>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</si>
  <si>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</si>
  <si>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</si>
  <si>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</si>
  <si>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</si>
  <si>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</si>
  <si>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</si>
  <si>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</si>
  <si>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</si>
  <si>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</si>
  <si>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</si>
  <si>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</si>
  <si>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</si>
  <si>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</si>
  <si>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</si>
  <si>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</si>
  <si>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</si>
  <si>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</si>
  <si>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</si>
  <si>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</si>
  <si>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</si>
  <si>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</si>
  <si>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</si>
  <si>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</si>
  <si>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</si>
  <si>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</si>
  <si>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</si>
  <si>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</si>
  <si>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</si>
  <si>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</si>
  <si>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</si>
  <si>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</si>
  <si>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</si>
  <si>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</si>
  <si>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</si>
  <si>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</si>
  <si>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</si>
  <si>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</si>
  <si>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</si>
  <si>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</si>
  <si>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</si>
  <si>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</si>
  <si>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</si>
  <si>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</si>
  <si>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</si>
  <si>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</si>
  <si>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</si>
  <si>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</si>
  <si>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</si>
  <si>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</si>
  <si>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</si>
  <si>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</si>
  <si>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</si>
  <si>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</si>
  <si>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</si>
  <si>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</si>
  <si>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</si>
  <si>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</si>
  <si>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</si>
  <si>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</si>
  <si>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</si>
  <si>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</si>
  <si>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</si>
  <si>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</si>
  <si>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</si>
  <si>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</si>
  <si>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</si>
  <si>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</si>
  <si>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</si>
  <si>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</si>
  <si>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</si>
  <si>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</si>
  <si>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</si>
  <si>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</si>
  <si>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</si>
  <si>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</si>
  <si>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</si>
  <si>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</si>
  <si>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</si>
  <si>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</si>
  <si>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</si>
  <si>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</si>
  <si>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</si>
  <si>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</si>
  <si>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</si>
  <si>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</si>
  <si>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</si>
  <si>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</si>
  <si>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</si>
  <si>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</si>
  <si>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</si>
  <si>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</si>
  <si>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</si>
  <si>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</si>
  <si>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</si>
  <si>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</si>
  <si>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</si>
  <si>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</si>
  <si>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</si>
  <si>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</si>
  <si>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</si>
  <si>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</si>
  <si>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</si>
  <si>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</si>
  <si>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</si>
  <si>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</si>
  <si>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</si>
  <si>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</si>
  <si>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</si>
  <si>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</si>
  <si>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</si>
  <si>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</si>
  <si>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</si>
  <si>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</si>
  <si>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</si>
  <si>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</si>
  <si>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</si>
  <si>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</si>
  <si>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</si>
  <si>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</si>
  <si>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</si>
  <si>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</si>
  <si>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</si>
  <si>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</si>
  <si>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</si>
  <si>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</si>
  <si>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</si>
  <si>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</si>
  <si>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</si>
  <si>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</si>
  <si>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</si>
  <si>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</si>
  <si>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</si>
  <si>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</si>
  <si>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</si>
  <si>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</si>
  <si>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</si>
  <si>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</si>
  <si>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</si>
  <si>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</si>
  <si>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</si>
  <si>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</si>
  <si>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</si>
  <si>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</si>
  <si>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</si>
  <si>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</si>
  <si>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</si>
  <si>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</si>
  <si>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</si>
  <si>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</si>
  <si>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</si>
  <si>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</si>
  <si>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</si>
  <si>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</si>
  <si>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</si>
  <si>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</si>
  <si>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</si>
  <si>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</si>
  <si>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</si>
  <si>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</si>
  <si>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</si>
  <si>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</si>
  <si>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</si>
  <si>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</si>
  <si>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</si>
  <si>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</si>
  <si>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</si>
  <si>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</si>
  <si>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</si>
  <si>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</si>
  <si>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</si>
  <si>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</si>
  <si>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</si>
  <si>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</si>
  <si>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</si>
  <si>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</si>
  <si>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</si>
  <si>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</si>
  <si>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</si>
  <si>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</si>
  <si>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</si>
  <si>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</si>
  <si>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</si>
  <si>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</si>
  <si>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</si>
  <si>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</si>
  <si>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</si>
  <si>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</si>
  <si>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</si>
  <si>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</si>
  <si>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</si>
  <si>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</si>
  <si>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</si>
  <si>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</si>
  <si>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</si>
  <si>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</si>
  <si>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</si>
  <si>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</si>
  <si>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</si>
  <si>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</si>
  <si>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</si>
  <si>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</si>
  <si>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</si>
  <si>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</si>
  <si>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</si>
  <si>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</si>
  <si>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</si>
  <si>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</si>
  <si>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</si>
  <si>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</si>
  <si>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</si>
  <si>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</si>
  <si>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</si>
  <si>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</si>
  <si>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</si>
  <si>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</si>
  <si>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</si>
  <si>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</si>
  <si>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</si>
  <si>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</si>
  <si>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</si>
  <si>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</si>
  <si>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</si>
  <si>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</si>
  <si>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</si>
  <si>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</si>
  <si>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</si>
  <si>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</si>
  <si>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</si>
  <si>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</si>
  <si>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</si>
  <si>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</si>
  <si>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</si>
  <si>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</si>
  <si>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</si>
  <si>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</si>
  <si>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</si>
  <si>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</si>
  <si>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</si>
  <si>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</si>
  <si>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</si>
  <si>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</si>
  <si>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</si>
  <si>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</si>
  <si>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</si>
  <si>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</si>
  <si>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</si>
  <si>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</si>
  <si>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</si>
  <si>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</si>
  <si>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</si>
  <si>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</si>
  <si>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</si>
  <si>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</si>
  <si>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</si>
  <si>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</si>
  <si>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</si>
  <si>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</si>
  <si>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</si>
  <si>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</si>
  <si>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</si>
  <si>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</si>
  <si>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</si>
  <si>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</si>
  <si>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</si>
  <si>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</si>
  <si>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</si>
  <si>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</si>
  <si>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</si>
  <si>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</si>
  <si>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</si>
  <si>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</si>
  <si>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</si>
  <si>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</si>
  <si>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</si>
  <si>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</si>
  <si>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</si>
  <si>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</si>
  <si>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</si>
  <si>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</si>
  <si>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</si>
  <si>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</si>
  <si>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</si>
  <si>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</si>
  <si>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</si>
  <si>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</si>
  <si>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</si>
  <si>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</si>
  <si>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</si>
  <si>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</si>
  <si>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</si>
  <si>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</si>
  <si>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</si>
  <si>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</si>
  <si>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</si>
  <si>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</si>
  <si>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</si>
  <si>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</si>
  <si>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</si>
  <si>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</si>
  <si>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</si>
  <si>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</si>
  <si>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</si>
  <si>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</si>
  <si>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</si>
  <si>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</si>
  <si>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</si>
  <si>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</si>
  <si>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</si>
  <si>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</si>
  <si>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</si>
  <si>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</si>
  <si>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</si>
  <si>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</si>
  <si>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</si>
  <si>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</si>
  <si>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</si>
  <si>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</si>
  <si>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</si>
  <si>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</si>
  <si>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</si>
  <si>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</si>
  <si>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</si>
  <si>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</si>
  <si>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</si>
  <si>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</si>
  <si>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</si>
  <si>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</si>
  <si>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</si>
  <si>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</si>
  <si>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</si>
  <si>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</si>
  <si>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</si>
  <si>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</si>
  <si>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</si>
  <si>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</si>
  <si>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</si>
  <si>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</si>
  <si>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</si>
  <si>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</si>
  <si>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</si>
  <si>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</si>
  <si>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</si>
  <si>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</si>
  <si>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</si>
  <si>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</si>
  <si>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</si>
  <si>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</si>
  <si>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</si>
  <si>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</si>
  <si>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</si>
  <si>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</si>
  <si>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</si>
  <si>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</si>
  <si>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</si>
  <si>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</si>
  <si>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</si>
  <si>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</si>
  <si>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</si>
  <si>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</si>
  <si>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</si>
  <si>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</si>
  <si>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</si>
  <si>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</si>
  <si>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</si>
  <si>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</si>
  <si>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</si>
  <si>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</si>
  <si>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</si>
  <si>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</si>
  <si>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</si>
  <si>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</si>
  <si>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</si>
  <si>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</si>
  <si>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</si>
  <si>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</si>
  <si>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</si>
  <si>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</si>
  <si>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</si>
  <si>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</si>
  <si>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</si>
  <si>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</si>
  <si>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</si>
  <si>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</si>
  <si>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</si>
  <si>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</si>
  <si>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</si>
  <si>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</si>
  <si>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</si>
  <si>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</si>
  <si>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</si>
  <si>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</si>
  <si>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</si>
  <si>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</si>
  <si>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</si>
  <si>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</si>
  <si>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</si>
  <si>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</si>
  <si>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</si>
  <si>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</si>
  <si>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</si>
  <si>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</si>
  <si>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</si>
  <si>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</si>
  <si>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</si>
  <si>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</si>
  <si>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</si>
  <si>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</si>
  <si>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</si>
  <si>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</si>
  <si>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</si>
  <si>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</si>
  <si>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</si>
  <si>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</si>
  <si>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</si>
  <si>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</si>
  <si>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</si>
  <si>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</si>
  <si>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</si>
  <si>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</si>
  <si>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</si>
  <si>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</si>
  <si>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</si>
  <si>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</si>
  <si>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</si>
  <si>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</si>
  <si>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</si>
  <si>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</si>
  <si>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</si>
  <si>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</si>
  <si>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</si>
  <si>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</si>
  <si>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</si>
  <si>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</si>
  <si>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</si>
  <si>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</si>
  <si>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</si>
  <si>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</si>
  <si>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</si>
  <si>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</si>
  <si>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</si>
  <si>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</si>
  <si>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</si>
  <si>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</si>
  <si>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</si>
  <si>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</si>
  <si>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</si>
  <si>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</si>
  <si>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</si>
  <si>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</si>
  <si>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</si>
  <si>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</si>
  <si>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</si>
  <si>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</si>
  <si>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</si>
  <si>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</si>
  <si>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</si>
  <si>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</si>
  <si>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</si>
  <si>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</si>
  <si>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</si>
  <si>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</si>
  <si>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</si>
  <si>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</si>
  <si>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</si>
  <si>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</si>
  <si>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</si>
  <si>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</si>
  <si>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</si>
  <si>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</si>
  <si>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</si>
  <si>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</si>
  <si>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</si>
  <si>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</si>
  <si>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</si>
  <si>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</si>
  <si>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</si>
  <si>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</si>
  <si>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</si>
  <si>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</si>
  <si>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</si>
  <si>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</si>
  <si>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</si>
  <si>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</si>
  <si>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</si>
  <si>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</si>
  <si>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</si>
  <si>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</si>
  <si>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</si>
  <si>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</si>
  <si>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</si>
  <si>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</si>
  <si>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</si>
  <si>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</si>
  <si>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</si>
  <si>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</si>
  <si>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</si>
  <si>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</si>
  <si>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</si>
  <si>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</si>
  <si>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</si>
  <si>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</si>
  <si>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</si>
  <si>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</si>
  <si>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</si>
  <si>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</si>
  <si>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</si>
  <si>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</si>
  <si>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</si>
  <si>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</si>
  <si>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</si>
  <si>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</si>
  <si>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</si>
  <si>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</si>
  <si>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</si>
  <si>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</si>
  <si>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</si>
  <si>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</si>
  <si>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</si>
  <si>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</si>
  <si>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</si>
  <si>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</si>
  <si>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</si>
  <si>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</si>
  <si>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</si>
  <si>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</si>
  <si>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</si>
  <si>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</si>
  <si>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</si>
  <si>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</si>
  <si>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</si>
  <si>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</si>
  <si>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</si>
  <si>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</si>
  <si>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</si>
  <si>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</si>
  <si>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</si>
  <si>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</si>
  <si>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</si>
  <si>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</si>
  <si>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</si>
  <si>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</si>
  <si>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</si>
  <si>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</si>
  <si>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</si>
  <si>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</si>
  <si>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</si>
  <si>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</si>
  <si>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</si>
  <si>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</si>
  <si>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</si>
  <si>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</si>
  <si>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</si>
  <si>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</si>
  <si>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</si>
  <si>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</si>
  <si>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</si>
  <si>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</si>
  <si>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</si>
  <si>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</si>
  <si>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</si>
  <si>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</si>
  <si>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</si>
  <si>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</si>
  <si>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</si>
  <si>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</si>
  <si>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</si>
  <si>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</si>
  <si>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</si>
  <si>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</si>
  <si>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</si>
  <si>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</si>
  <si>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</si>
  <si>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</si>
  <si>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</si>
  <si>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</si>
  <si>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</si>
  <si>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</si>
  <si>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</si>
  <si>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</si>
  <si>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</si>
  <si>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</si>
  <si>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</si>
  <si>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</si>
  <si>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</si>
  <si>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</si>
  <si>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</si>
  <si>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</si>
  <si>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</si>
  <si>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</si>
  <si>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</si>
  <si>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</si>
  <si>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</si>
  <si>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</si>
  <si>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</si>
  <si>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</si>
  <si>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</si>
  <si>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</si>
  <si>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</si>
  <si>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</si>
  <si>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</si>
  <si>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</si>
  <si>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</si>
  <si>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</si>
  <si>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</si>
  <si>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</si>
  <si>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</si>
  <si>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</si>
  <si>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</si>
  <si>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</si>
  <si>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</si>
  <si>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</si>
  <si>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</si>
  <si>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</si>
  <si>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</si>
  <si>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</si>
  <si>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</si>
  <si>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</si>
  <si>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</si>
  <si>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</si>
  <si>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</si>
  <si>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</si>
  <si>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</si>
  <si>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</si>
  <si>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</si>
  <si>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</si>
  <si>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</si>
  <si>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</si>
  <si>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</si>
  <si>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</si>
  <si>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</si>
  <si>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</si>
  <si>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</si>
  <si>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</si>
  <si>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</si>
  <si>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</si>
  <si>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</si>
  <si>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</si>
  <si>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</si>
  <si>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</si>
  <si>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</si>
  <si>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</si>
  <si>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</si>
  <si>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</si>
  <si>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</si>
  <si>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</si>
  <si>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</si>
  <si>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</si>
  <si>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</si>
  <si>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</si>
  <si>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</si>
  <si>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</si>
  <si>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</si>
  <si>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</si>
  <si>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</si>
  <si>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</si>
  <si>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</si>
  <si>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</si>
  <si>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</si>
  <si>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</si>
  <si>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</si>
  <si>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</si>
  <si>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</si>
  <si>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</si>
  <si>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</si>
  <si>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</si>
  <si>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</si>
  <si>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</si>
  <si>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</si>
  <si>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</si>
  <si>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</si>
  <si>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</si>
  <si>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</si>
  <si>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</si>
  <si>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</si>
  <si>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</si>
  <si>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</si>
  <si>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</si>
  <si>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</si>
  <si>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</si>
  <si>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</si>
  <si>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</si>
  <si>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</si>
  <si>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</si>
  <si>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</si>
  <si>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</si>
  <si>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</si>
  <si>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</si>
  <si>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</si>
  <si>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</si>
  <si>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</si>
  <si>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</si>
  <si>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</si>
  <si>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</si>
  <si>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</si>
  <si>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</si>
  <si>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</si>
  <si>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</si>
  <si>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</si>
  <si>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</si>
  <si>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</si>
  <si>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</si>
  <si>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</si>
  <si>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</si>
  <si>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</si>
  <si>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</si>
  <si>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</si>
  <si>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</si>
  <si>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</si>
  <si>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</si>
  <si>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</si>
  <si>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</si>
  <si>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</si>
  <si>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</si>
  <si>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</si>
  <si>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</si>
  <si>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</si>
  <si>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</si>
  <si>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</si>
  <si>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</si>
  <si>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</si>
  <si>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</si>
  <si>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</si>
  <si>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</si>
  <si>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</si>
  <si>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</si>
  <si>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</si>
  <si>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</si>
  <si>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</si>
  <si>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</si>
  <si>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</si>
  <si>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</si>
  <si>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</si>
  <si>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</si>
  <si>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</si>
  <si>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</si>
  <si>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</si>
  <si>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</si>
  <si>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</si>
  <si>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</si>
  <si>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</si>
  <si>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</si>
  <si>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</si>
  <si>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</si>
  <si>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</si>
  <si>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</si>
  <si>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</si>
  <si>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</si>
  <si>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</si>
  <si>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</si>
  <si>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</si>
  <si>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</si>
  <si>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</si>
  <si>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</si>
  <si>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</si>
  <si>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</si>
  <si>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</si>
  <si>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</si>
  <si>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</si>
  <si>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</si>
  <si>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</si>
  <si>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</si>
  <si>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</si>
  <si>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</si>
  <si>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</si>
  <si>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</si>
  <si>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</si>
  <si>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</si>
  <si>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</si>
  <si>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</si>
  <si>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</si>
  <si>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</si>
  <si>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</si>
  <si>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</si>
  <si>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</si>
  <si>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</si>
  <si>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</si>
  <si>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</si>
  <si>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</si>
  <si>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</si>
  <si>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</si>
  <si>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</si>
  <si>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</si>
  <si>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</si>
  <si>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</si>
  <si>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</si>
  <si>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</si>
  <si>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</si>
  <si>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</si>
  <si>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</si>
  <si>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</si>
  <si>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</si>
  <si>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</si>
  <si>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</si>
  <si>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</si>
  <si>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</si>
  <si>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</si>
  <si>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</si>
  <si>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</si>
  <si>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</si>
  <si>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</si>
  <si>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</si>
  <si>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</si>
  <si>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</si>
  <si>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</si>
  <si>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</si>
  <si>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</si>
  <si>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</si>
  <si>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</si>
  <si>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</si>
  <si>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</si>
  <si>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</si>
  <si>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</si>
  <si>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</si>
  <si>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</si>
  <si>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</si>
  <si>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</si>
  <si>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</si>
  <si>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</si>
  <si>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</si>
  <si>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</si>
  <si>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</si>
  <si>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</si>
  <si>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</si>
  <si>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</si>
  <si>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</si>
  <si>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</si>
  <si>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</si>
  <si>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</si>
  <si>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</si>
  <si>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</si>
  <si>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</si>
  <si>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</si>
  <si>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</si>
  <si>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</si>
  <si>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</si>
  <si>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</si>
  <si>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</si>
  <si>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</si>
  <si>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</si>
  <si>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</si>
  <si>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</si>
  <si>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</si>
  <si>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</si>
  <si>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</si>
  <si>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</si>
  <si>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</si>
  <si>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</si>
  <si>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</si>
  <si>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</si>
  <si>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</si>
  <si>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</si>
  <si>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</si>
  <si>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</si>
  <si>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</si>
  <si>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</si>
  <si>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</si>
  <si>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</si>
  <si>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</si>
  <si>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</si>
  <si>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</si>
  <si>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</si>
  <si>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</si>
  <si>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</si>
  <si>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</si>
  <si>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</si>
  <si>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</si>
  <si>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</si>
  <si>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</si>
  <si>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</si>
  <si>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</si>
  <si>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</si>
  <si>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</si>
  <si>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</si>
  <si>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</si>
  <si>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</si>
  <si>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</si>
  <si>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</si>
  <si>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</si>
  <si>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</si>
  <si>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</si>
  <si>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</si>
  <si>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</si>
  <si>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</si>
  <si>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</si>
  <si>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</si>
  <si>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</si>
  <si>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</si>
  <si>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</si>
  <si>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</si>
  <si>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</si>
  <si>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</si>
  <si>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</si>
  <si>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</si>
  <si>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</si>
  <si>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</si>
  <si>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</si>
  <si>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</si>
  <si>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</si>
  <si>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</si>
  <si>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</si>
  <si>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</si>
  <si>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</si>
  <si>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</si>
  <si>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</si>
  <si>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</si>
  <si>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</si>
  <si>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</si>
  <si>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</si>
  <si>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</si>
  <si>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</si>
  <si>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</si>
  <si>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</si>
  <si>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</si>
  <si>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</si>
  <si>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</si>
  <si>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</si>
  <si>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</si>
  <si>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</si>
  <si>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</si>
  <si>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</si>
  <si>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</si>
  <si>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</si>
  <si>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</si>
  <si>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</si>
  <si>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</si>
  <si>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</si>
  <si>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</si>
  <si>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</si>
  <si>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</si>
  <si>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</si>
  <si>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</si>
  <si>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</si>
  <si>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</si>
  <si>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</si>
  <si>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</si>
  <si>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</si>
  <si>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</si>
  <si>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</si>
  <si>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</si>
  <si>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</si>
  <si>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</si>
  <si>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</si>
  <si>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</si>
  <si>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</si>
  <si>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</si>
  <si>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</si>
  <si>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</si>
  <si>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</si>
  <si>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</si>
  <si>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</si>
  <si>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</si>
  <si>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</si>
  <si>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</si>
  <si>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</si>
  <si>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</si>
  <si>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</si>
  <si>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</si>
  <si>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</si>
  <si>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</si>
  <si>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</si>
  <si>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</si>
  <si>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</si>
  <si>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</si>
  <si>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</si>
  <si>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</si>
  <si>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</si>
  <si>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</si>
  <si>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</si>
  <si>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</si>
  <si>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</si>
  <si>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</si>
  <si>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</si>
  <si>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</si>
  <si>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</si>
  <si>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</si>
  <si>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</si>
  <si>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</si>
  <si>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</si>
  <si>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</si>
  <si>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</si>
  <si>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</si>
  <si>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</si>
  <si>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</si>
  <si>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</si>
  <si>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</si>
  <si>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</si>
  <si>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</si>
  <si>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</si>
  <si>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</si>
  <si>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</si>
  <si>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</si>
  <si>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</si>
  <si>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</si>
  <si>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</si>
  <si>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</si>
  <si>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</si>
  <si>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</si>
  <si>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</si>
  <si>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</si>
  <si>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</si>
  <si>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</si>
  <si>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</si>
  <si>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</si>
  <si>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</si>
  <si>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</si>
  <si>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</si>
  <si>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</si>
  <si>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</si>
  <si>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</si>
  <si>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</si>
  <si>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</si>
  <si>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</si>
  <si>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</si>
  <si>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</si>
  <si>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</si>
  <si>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</si>
  <si>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</si>
  <si>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</si>
  <si>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</si>
  <si>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</si>
  <si>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</si>
  <si>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</si>
  <si>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</si>
  <si>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</si>
  <si>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</si>
  <si>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</si>
  <si>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</si>
  <si>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</si>
  <si>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</si>
  <si>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</si>
  <si>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</si>
  <si>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</si>
  <si>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</si>
  <si>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</si>
  <si>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</si>
  <si>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</si>
  <si>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</si>
  <si>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</si>
  <si>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</si>
  <si>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</si>
  <si>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</si>
  <si>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</si>
  <si>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</si>
  <si>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</si>
  <si>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</si>
  <si>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</si>
  <si>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</si>
  <si>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</si>
  <si>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</si>
  <si>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</si>
  <si>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</si>
  <si>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</si>
  <si>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</si>
  <si>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</si>
  <si>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</si>
  <si>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</si>
  <si>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</si>
  <si>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</si>
  <si>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</si>
  <si>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</si>
  <si>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</si>
  <si>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</si>
  <si>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</si>
  <si>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</si>
  <si>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</si>
  <si>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</si>
  <si>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</si>
  <si>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</si>
  <si>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</si>
  <si>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</si>
  <si>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</si>
  <si>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</si>
  <si>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</si>
  <si>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</si>
  <si>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</si>
  <si>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</si>
  <si>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</si>
  <si>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</si>
  <si>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</si>
  <si>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</si>
  <si>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</si>
  <si>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</si>
  <si>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</si>
  <si>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</si>
  <si>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</si>
  <si>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</si>
  <si>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</si>
  <si>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</si>
  <si>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</si>
  <si>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</si>
  <si>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</si>
  <si>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</si>
  <si>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</si>
  <si>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</si>
  <si>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</si>
  <si>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</si>
  <si>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</si>
  <si>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</si>
  <si>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</si>
  <si>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</si>
  <si>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</si>
  <si>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</si>
  <si>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</si>
  <si>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</si>
  <si>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</si>
  <si>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</si>
  <si>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</si>
  <si>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</si>
  <si>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</si>
  <si>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</si>
  <si>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</si>
  <si>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</si>
  <si>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</si>
  <si>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</si>
  <si>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</si>
  <si>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</si>
  <si>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</si>
  <si>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</si>
  <si>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</si>
  <si>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</si>
  <si>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</si>
  <si>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</si>
  <si>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</si>
  <si>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</si>
  <si>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</si>
  <si>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</si>
  <si>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</si>
  <si>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</si>
  <si>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</si>
  <si>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</si>
  <si>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</si>
  <si>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</si>
  <si>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</si>
  <si>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</si>
  <si>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</si>
  <si>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</si>
  <si>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</si>
  <si>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</si>
  <si>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</si>
  <si>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</si>
  <si>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</si>
  <si>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</si>
  <si>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</si>
  <si>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</si>
  <si>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</si>
  <si>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</si>
  <si>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</si>
  <si>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</si>
  <si>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</si>
  <si>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</si>
  <si>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</si>
  <si>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</si>
  <si>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</si>
  <si>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</si>
  <si>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</si>
  <si>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</si>
  <si>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</si>
  <si>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</si>
  <si>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</si>
  <si>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</si>
  <si>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</si>
  <si>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</si>
  <si>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</si>
  <si>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</si>
  <si>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</si>
  <si>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</si>
  <si>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</si>
  <si>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</si>
  <si>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</si>
  <si>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</si>
  <si>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</si>
  <si>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</si>
  <si>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</si>
  <si>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</si>
  <si>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</si>
  <si>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</si>
  <si>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</si>
  <si>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</si>
  <si>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</si>
  <si>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</si>
  <si>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</si>
  <si>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</si>
  <si>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</si>
  <si>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</si>
  <si>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</si>
  <si>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</si>
  <si>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</si>
  <si>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</si>
  <si>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</si>
  <si>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</si>
  <si>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</si>
  <si>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</si>
  <si>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</si>
  <si>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</si>
  <si>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</si>
  <si>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</si>
  <si>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</si>
  <si>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</si>
  <si>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</si>
  <si>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</si>
  <si>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</si>
  <si>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</si>
  <si>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</si>
  <si>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</si>
  <si>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</si>
  <si>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</si>
  <si>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</si>
  <si>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</si>
  <si>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</si>
  <si>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</si>
  <si>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</si>
  <si>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</si>
  <si>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</si>
  <si>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</si>
  <si>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</si>
  <si>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</si>
  <si>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</si>
  <si>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</si>
  <si>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</si>
  <si>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</si>
  <si>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</si>
  <si>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</si>
  <si>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</si>
  <si>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</si>
  <si>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</si>
  <si>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</si>
  <si>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</si>
  <si>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</si>
  <si>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</si>
  <si>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</si>
  <si>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</si>
  <si>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</si>
  <si>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</si>
  <si>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</si>
  <si>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</si>
  <si>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</si>
  <si>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</si>
  <si>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</si>
  <si>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</si>
  <si>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</si>
  <si>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</si>
  <si>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</si>
  <si>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</si>
  <si>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</si>
  <si>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</si>
  <si>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</si>
  <si>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</si>
  <si>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</si>
  <si>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</si>
  <si>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</si>
  <si>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</si>
  <si>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</si>
  <si>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</si>
  <si>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</si>
  <si>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</si>
  <si>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</si>
  <si>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</si>
  <si>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</si>
  <si>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</si>
  <si>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</si>
  <si>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</si>
  <si>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</si>
  <si>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</si>
  <si>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</si>
  <si>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</si>
  <si>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</si>
  <si>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</si>
  <si>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</si>
  <si>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</si>
  <si>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</si>
  <si>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</si>
  <si>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</si>
  <si>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</si>
  <si>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</si>
  <si>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</si>
  <si>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</si>
  <si>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</si>
  <si>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</si>
  <si>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</si>
  <si>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</si>
  <si>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</si>
  <si>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</si>
  <si>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</si>
  <si>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</si>
  <si>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</si>
  <si>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</si>
  <si>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</si>
  <si>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</si>
  <si>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</si>
  <si>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</si>
  <si>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</si>
  <si>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</si>
  <si>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</si>
  <si>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</si>
  <si>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</si>
  <si>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</si>
  <si>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</si>
  <si>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</si>
  <si>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</si>
  <si>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</si>
  <si>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</si>
  <si>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</si>
  <si>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</si>
  <si>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</si>
  <si>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</si>
  <si>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</si>
  <si>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</si>
  <si>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</si>
  <si>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</si>
  <si>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</si>
  <si>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</si>
  <si>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</si>
  <si>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</si>
  <si>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</si>
  <si>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</si>
  <si>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</si>
  <si>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</si>
  <si>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</si>
  <si>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</si>
  <si>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</si>
  <si>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</si>
  <si>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</si>
  <si>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</si>
  <si>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</si>
  <si>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</si>
  <si>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</si>
  <si>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</si>
  <si>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</si>
  <si>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</si>
  <si>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</si>
  <si>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</si>
  <si>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</si>
  <si>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</si>
  <si>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</si>
  <si>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</si>
  <si>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</si>
  <si>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</si>
  <si>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</si>
  <si>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</si>
  <si>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</si>
  <si>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</si>
  <si>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</si>
  <si>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</si>
  <si>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</si>
  <si>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</si>
  <si>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</si>
  <si>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</si>
  <si>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</si>
  <si>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</si>
  <si>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</si>
  <si>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</si>
  <si>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</si>
  <si>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</si>
  <si>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</si>
  <si>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</si>
  <si>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</si>
  <si>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</si>
  <si>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</si>
  <si>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</si>
  <si>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</si>
  <si>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</si>
  <si>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</si>
  <si>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</si>
  <si>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</si>
  <si>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</si>
  <si>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</si>
  <si>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</si>
  <si>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</si>
  <si>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</si>
  <si>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</si>
  <si>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</si>
  <si>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</si>
  <si>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</si>
  <si>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</si>
  <si>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</si>
  <si>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</si>
  <si>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</si>
  <si>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</si>
  <si>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</si>
  <si>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</si>
  <si>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</si>
  <si>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</si>
  <si>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</si>
  <si>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</si>
  <si>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</si>
  <si>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</si>
  <si>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</si>
  <si>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</si>
  <si>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</si>
  <si>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</si>
  <si>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</si>
  <si>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</si>
  <si>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</si>
  <si>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</si>
  <si>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</si>
  <si>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</si>
  <si>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</si>
  <si>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</si>
  <si>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</si>
  <si>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</si>
  <si>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</si>
  <si>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</si>
  <si>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</si>
  <si>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</si>
  <si>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</si>
  <si>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</si>
  <si>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</si>
  <si>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</si>
  <si>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</si>
  <si>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</si>
  <si>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</si>
  <si>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</si>
  <si>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</si>
  <si>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</si>
  <si>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</si>
  <si>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</si>
  <si>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</si>
  <si>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</si>
  <si>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</si>
  <si>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</si>
  <si>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</si>
  <si>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</si>
  <si>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</si>
  <si>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</si>
  <si>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</si>
  <si>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</si>
  <si>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</si>
  <si>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</si>
  <si>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</si>
  <si>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</si>
  <si>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</si>
  <si>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</si>
  <si>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</si>
  <si>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</si>
  <si>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</si>
  <si>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</si>
  <si>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</si>
  <si>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</si>
  <si>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</si>
  <si>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</si>
  <si>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</si>
  <si>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</si>
  <si>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</si>
  <si>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</si>
  <si>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</si>
  <si>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</si>
  <si>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</si>
  <si>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</si>
  <si>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</si>
  <si>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</si>
  <si>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</si>
  <si>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</si>
  <si>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</si>
  <si>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</si>
  <si>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</si>
  <si>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</si>
  <si>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</si>
  <si>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</si>
  <si>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</si>
  <si>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</si>
  <si>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</si>
  <si>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</si>
  <si>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</si>
  <si>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</si>
  <si>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</si>
  <si>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</si>
  <si>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</si>
  <si>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</si>
  <si>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</si>
  <si>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</si>
  <si>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</si>
  <si>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</si>
  <si>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</si>
  <si>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</si>
  <si>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</si>
  <si>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</si>
  <si>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</si>
  <si>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</si>
  <si>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</si>
  <si>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</si>
  <si>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</si>
  <si>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</si>
  <si>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</si>
  <si>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</si>
  <si>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</si>
  <si>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</si>
  <si>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</si>
  <si>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</si>
  <si>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</si>
  <si>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</si>
  <si>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</si>
  <si>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</si>
  <si>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</si>
  <si>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</si>
  <si>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</si>
  <si>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</si>
  <si>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</si>
  <si>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</si>
  <si>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</si>
  <si>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</si>
  <si>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</si>
  <si>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</si>
  <si>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</si>
  <si>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</si>
  <si>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</si>
  <si>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</si>
  <si>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</si>
  <si>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</si>
  <si>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</si>
  <si>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</si>
  <si>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</si>
  <si>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</si>
  <si>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</si>
  <si>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</si>
  <si>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</si>
  <si>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</si>
  <si>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</si>
  <si>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</si>
  <si>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</si>
  <si>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</si>
  <si>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</si>
  <si>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</si>
  <si>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</si>
  <si>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</si>
  <si>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</si>
  <si>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</si>
  <si>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</si>
  <si>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</si>
  <si>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</si>
  <si>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</si>
  <si>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</si>
  <si>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</si>
  <si>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</si>
  <si>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</si>
  <si>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</si>
  <si>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</si>
  <si>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</si>
  <si>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</si>
  <si>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</si>
  <si>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</si>
  <si>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</si>
  <si>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</si>
  <si>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</si>
  <si>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</si>
  <si>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</si>
  <si>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</si>
  <si>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</si>
  <si>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</si>
  <si>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</si>
  <si>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</si>
  <si>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</si>
  <si>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</si>
  <si>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</si>
  <si>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</si>
  <si>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</si>
  <si>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</si>
  <si>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</si>
  <si>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</si>
  <si>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</si>
  <si>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</si>
  <si>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</si>
  <si>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</si>
  <si>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</si>
  <si>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</si>
  <si>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</si>
  <si>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</si>
  <si>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</si>
  <si>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</si>
  <si>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</si>
  <si>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</si>
  <si>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</si>
  <si>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</si>
  <si>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</si>
  <si>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</si>
  <si>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</si>
  <si>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</si>
  <si>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</si>
  <si>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</si>
  <si>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</si>
  <si>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</si>
  <si>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</si>
  <si>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</si>
  <si>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</si>
  <si>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</si>
  <si>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</si>
  <si>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</si>
  <si>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</si>
  <si>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</si>
  <si>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</si>
  <si>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</si>
  <si>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</si>
  <si>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</si>
  <si>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</si>
  <si>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</si>
  <si>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</si>
  <si>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</si>
  <si>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</si>
  <si>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</si>
  <si>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</si>
  <si>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</si>
  <si>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</si>
  <si>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</si>
  <si>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</si>
  <si>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</si>
  <si>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</si>
  <si>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</si>
  <si>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</si>
  <si>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</si>
  <si>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</si>
  <si>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</si>
  <si>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</si>
  <si>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</si>
  <si>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</si>
  <si>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</si>
  <si>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</si>
  <si>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</si>
  <si>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</si>
  <si>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</si>
  <si>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</si>
  <si>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</si>
  <si>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</si>
  <si>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</si>
  <si>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</si>
  <si>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</si>
  <si>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</si>
  <si>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</si>
  <si>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</si>
  <si>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</si>
  <si>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</si>
  <si>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</si>
  <si>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</si>
  <si>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</si>
  <si>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</si>
  <si>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</si>
  <si>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</si>
  <si>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</si>
  <si>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</si>
  <si>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</si>
  <si>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</si>
  <si>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</si>
  <si>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</si>
  <si>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</si>
  <si>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</si>
  <si>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</si>
  <si>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</si>
  <si>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</si>
  <si>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</si>
  <si>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</si>
  <si>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</si>
  <si>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</si>
  <si>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</si>
  <si>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</si>
  <si>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</si>
  <si>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</si>
  <si>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</si>
  <si>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</si>
  <si>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</si>
  <si>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</si>
  <si>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</si>
  <si>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</si>
  <si>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</si>
  <si>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</si>
  <si>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</si>
  <si>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</si>
  <si>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</si>
  <si>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</si>
  <si>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</si>
  <si>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</si>
  <si>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</si>
  <si>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</si>
  <si>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</si>
  <si>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</si>
  <si>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</si>
  <si>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</si>
  <si>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</si>
  <si>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</si>
  <si>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</si>
  <si>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</si>
  <si>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</si>
  <si>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</si>
  <si>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</si>
  <si>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</si>
  <si>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</si>
  <si>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</si>
  <si>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</si>
  <si>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</si>
  <si>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</si>
  <si>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</si>
  <si>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</si>
  <si>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</si>
  <si>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</si>
  <si>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</si>
  <si>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</si>
  <si>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</si>
  <si>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</si>
  <si>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</si>
  <si>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</si>
  <si>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</si>
  <si>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</si>
  <si>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</si>
  <si>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</si>
  <si>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</si>
  <si>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</si>
  <si>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</si>
  <si>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</si>
  <si>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</si>
  <si>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</si>
  <si>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</si>
  <si>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</si>
  <si>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</si>
  <si>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</si>
  <si>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</si>
  <si>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</si>
  <si>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</si>
  <si>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</si>
  <si>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</si>
  <si>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</si>
  <si>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</si>
  <si>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</si>
  <si>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</si>
  <si>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</si>
  <si>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</si>
  <si>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</si>
  <si>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</si>
  <si>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</si>
  <si>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</si>
  <si>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</si>
  <si>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</si>
  <si>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</si>
  <si>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</si>
  <si>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</si>
  <si>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</si>
  <si>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</si>
  <si>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</si>
  <si>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</si>
  <si>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</si>
  <si>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</si>
  <si>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</si>
  <si>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</si>
  <si>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</si>
  <si>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</si>
  <si>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</si>
  <si>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</si>
  <si>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</si>
  <si>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</si>
  <si>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</si>
  <si>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</si>
  <si>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</si>
  <si>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</si>
  <si>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</si>
  <si>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</si>
  <si>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</si>
  <si>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</si>
  <si>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</si>
  <si>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</si>
  <si>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</si>
  <si>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</si>
  <si>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</si>
  <si>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</si>
  <si>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</si>
  <si>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</si>
  <si>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</si>
  <si>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</si>
  <si>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</si>
  <si>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</si>
  <si>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</si>
  <si>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</si>
  <si>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</si>
  <si>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</si>
  <si>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</si>
  <si>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</si>
  <si>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</si>
  <si>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</si>
  <si>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</si>
  <si>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</si>
  <si>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</si>
  <si>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</si>
  <si>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</si>
  <si>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</si>
  <si>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</si>
  <si>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</si>
  <si>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</si>
  <si>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</si>
  <si>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</si>
  <si>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</si>
  <si>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</si>
  <si>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</si>
  <si>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</si>
  <si>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</si>
  <si>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</si>
  <si>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</si>
  <si>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</si>
  <si>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</si>
  <si>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</si>
  <si>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</si>
  <si>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</si>
  <si>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</si>
  <si>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</si>
  <si>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</si>
  <si>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</si>
  <si>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</si>
  <si>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</si>
  <si>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</si>
  <si>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</si>
  <si>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</si>
  <si>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</si>
  <si>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</si>
  <si>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</si>
  <si>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</si>
  <si>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</si>
  <si>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</si>
  <si>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</si>
  <si>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</si>
  <si>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</si>
  <si>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</si>
  <si>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</si>
  <si>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</si>
  <si>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</si>
  <si>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</si>
  <si>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</si>
  <si>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</si>
  <si>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</si>
  <si>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</si>
  <si>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</si>
  <si>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</si>
  <si>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</si>
  <si>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</si>
  <si>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</si>
  <si>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</si>
  <si>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</si>
  <si>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</si>
  <si>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</si>
  <si>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</si>
  <si>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</si>
  <si>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</si>
  <si>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</si>
  <si>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</si>
  <si>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</si>
  <si>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</si>
  <si>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</si>
  <si>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</si>
  <si>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</si>
  <si>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</si>
  <si>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</si>
  <si>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</si>
  <si>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</si>
  <si>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</si>
  <si>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</si>
  <si>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</si>
  <si>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</si>
  <si>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</si>
  <si>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</si>
  <si>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</si>
  <si>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</si>
  <si>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</si>
  <si>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</si>
  <si>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</si>
  <si>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</si>
  <si>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</si>
  <si>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</si>
  <si>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</si>
  <si>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</si>
  <si>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</si>
  <si>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</si>
  <si>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</si>
  <si>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</si>
  <si>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</si>
  <si>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</si>
  <si>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</si>
  <si>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</si>
  <si>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</si>
  <si>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</si>
  <si>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</si>
  <si>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</si>
  <si>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</si>
  <si>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</si>
  <si>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</si>
  <si>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</si>
  <si>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</si>
  <si>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</si>
  <si>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</si>
  <si>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</si>
  <si>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</si>
  <si>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</si>
  <si>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</si>
  <si>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</si>
  <si>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</si>
  <si>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</si>
  <si>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</si>
  <si>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</si>
  <si>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</si>
  <si>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</si>
  <si>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</si>
  <si>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</si>
  <si>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</si>
  <si>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</si>
  <si>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</si>
  <si>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</si>
  <si>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</si>
  <si>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</si>
  <si>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</si>
  <si>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</si>
  <si>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</si>
  <si>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</si>
  <si>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</si>
  <si>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</si>
  <si>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</si>
  <si>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</si>
  <si>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</si>
  <si>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</si>
  <si>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</si>
  <si>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</si>
  <si>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</si>
  <si>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</si>
  <si>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</si>
  <si>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</si>
  <si>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</si>
  <si>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</si>
  <si>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</si>
  <si>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</si>
  <si>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</si>
  <si>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</si>
  <si>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</si>
  <si>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</si>
  <si>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</si>
  <si>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</si>
  <si>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</si>
  <si>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</si>
  <si>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</si>
  <si>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</si>
  <si>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</si>
  <si>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</si>
  <si>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</si>
  <si>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</si>
  <si>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</si>
  <si>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</si>
  <si>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</si>
  <si>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</si>
  <si>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</si>
  <si>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</si>
  <si>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</si>
  <si>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</si>
  <si>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</si>
  <si>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</si>
  <si>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</si>
  <si>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</si>
  <si>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</si>
  <si>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</si>
  <si>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</si>
  <si>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</si>
  <si>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</si>
  <si>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</si>
  <si>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</si>
  <si>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</si>
  <si>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</si>
  <si>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</si>
  <si>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</si>
  <si>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</si>
  <si>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</si>
  <si>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</si>
  <si>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</si>
  <si>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</si>
  <si>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</si>
  <si>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</si>
  <si>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</si>
  <si>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</si>
  <si>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</si>
  <si>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</si>
  <si>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</si>
  <si>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</si>
  <si>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</si>
  <si>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</si>
  <si>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</si>
  <si>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</si>
  <si>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</si>
  <si>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</si>
  <si>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</si>
  <si>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</si>
  <si>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</si>
  <si>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</si>
  <si>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</si>
  <si>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</si>
  <si>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</si>
  <si>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</si>
  <si>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</si>
  <si>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</si>
  <si>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</si>
  <si>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</si>
  <si>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</si>
  <si>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</si>
  <si>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</si>
  <si>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</si>
  <si>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</si>
  <si>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</si>
  <si>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</si>
  <si>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</si>
  <si>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</si>
  <si>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</si>
  <si>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</si>
  <si>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</si>
  <si>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</si>
  <si>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</si>
  <si>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</si>
  <si>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</si>
  <si>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</si>
  <si>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</si>
  <si>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</si>
  <si>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</si>
  <si>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</si>
  <si>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</si>
  <si>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</si>
  <si>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</si>
  <si>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</si>
  <si>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</si>
  <si>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</si>
  <si>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</si>
  <si>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</si>
  <si>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</si>
  <si>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</si>
  <si>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</si>
  <si>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</si>
  <si>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</si>
  <si>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</si>
  <si>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</si>
  <si>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</si>
  <si>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</si>
  <si>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</si>
  <si>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</si>
  <si>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</si>
  <si>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</si>
  <si>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</si>
  <si>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</si>
  <si>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</si>
  <si>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</si>
  <si>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</si>
  <si>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</si>
  <si>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</si>
  <si>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</si>
  <si>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</si>
  <si>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</si>
  <si>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</si>
  <si>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</si>
  <si>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</si>
  <si>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</si>
  <si>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</si>
  <si>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</si>
  <si>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</si>
  <si>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</si>
  <si>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</si>
  <si>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</si>
  <si>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</si>
  <si>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</si>
  <si>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</si>
  <si>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</si>
  <si>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</si>
  <si>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</si>
  <si>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</si>
  <si>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</si>
  <si>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</si>
  <si>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</si>
  <si>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</si>
  <si>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</si>
  <si>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</si>
  <si>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</si>
  <si>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</si>
  <si>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</si>
  <si>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</si>
  <si>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</si>
  <si>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</si>
  <si>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</si>
  <si>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</si>
  <si>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</si>
  <si>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</si>
  <si>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</si>
  <si>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</si>
  <si>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</si>
  <si>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</si>
  <si>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</si>
  <si>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</si>
  <si>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</si>
  <si>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</si>
  <si>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</si>
  <si>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</si>
  <si>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</si>
  <si>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</si>
  <si>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</si>
  <si>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</si>
  <si>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</si>
  <si>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</si>
  <si>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</si>
  <si>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</si>
  <si>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</si>
  <si>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</si>
  <si>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</si>
  <si>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</si>
  <si>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</si>
  <si>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</si>
  <si>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</si>
  <si>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</si>
  <si>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</si>
  <si>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</si>
  <si>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</si>
  <si>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</si>
  <si>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</si>
  <si>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</si>
  <si>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</si>
  <si>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</si>
  <si>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</si>
  <si>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</si>
  <si>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</si>
  <si>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</si>
  <si>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</si>
  <si>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</si>
  <si>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</si>
  <si>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</si>
  <si>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</si>
  <si>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</si>
  <si>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</si>
  <si>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</si>
  <si>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</si>
  <si>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</si>
  <si>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</si>
  <si>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</si>
  <si>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</si>
  <si>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</si>
  <si>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</si>
  <si>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</si>
  <si>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</si>
  <si>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</si>
  <si>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</si>
  <si>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</si>
  <si>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</si>
  <si>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</si>
  <si>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</si>
  <si>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</si>
  <si>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</si>
  <si>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</si>
  <si>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</si>
  <si>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</si>
  <si>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</si>
  <si>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</si>
  <si>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</si>
  <si>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</si>
  <si>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</si>
  <si>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</si>
  <si>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</si>
  <si>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</si>
  <si>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</si>
  <si>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</si>
  <si>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</si>
  <si>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</si>
  <si>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</si>
  <si>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</si>
  <si>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</si>
  <si>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</si>
  <si>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</si>
  <si>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</si>
  <si>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</si>
  <si>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</si>
  <si>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</si>
  <si>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</si>
  <si>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</si>
  <si>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</si>
  <si>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</si>
  <si>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</si>
  <si>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</si>
  <si>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</si>
  <si>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</si>
  <si>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</si>
  <si>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</si>
  <si>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</si>
  <si>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</si>
  <si>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</si>
  <si>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</si>
  <si>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</si>
  <si>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</si>
  <si>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</si>
  <si>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</si>
  <si>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</si>
  <si>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</si>
  <si>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</si>
  <si>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</si>
  <si>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</si>
  <si>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</si>
  <si>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</si>
  <si>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</si>
  <si>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</si>
  <si>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</si>
  <si>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</si>
  <si>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</si>
  <si>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</si>
  <si>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</si>
  <si>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</si>
  <si>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</si>
  <si>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</si>
  <si>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</si>
  <si>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</si>
  <si>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</si>
  <si>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</si>
  <si>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</si>
  <si>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</si>
  <si>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</si>
  <si>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</si>
  <si>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</si>
  <si>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</si>
  <si>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</si>
  <si>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</si>
  <si>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</si>
  <si>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</si>
  <si>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</si>
  <si>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</si>
  <si>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</si>
  <si>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</si>
  <si>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</si>
  <si>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</si>
  <si>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</si>
  <si>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</si>
  <si>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</si>
  <si>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</si>
  <si>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</si>
  <si>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</si>
  <si>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</si>
  <si>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</si>
  <si>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</si>
  <si>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</si>
  <si>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</si>
  <si>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</si>
  <si>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</si>
  <si>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</si>
  <si>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</si>
  <si>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</si>
  <si>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</si>
  <si>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</si>
  <si>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</si>
  <si>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</si>
  <si>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</si>
  <si>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</si>
  <si>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</si>
  <si>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</si>
  <si>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</si>
  <si>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</si>
  <si>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</si>
  <si>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</si>
  <si>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</si>
  <si>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</si>
  <si>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</si>
  <si>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</si>
  <si>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</si>
  <si>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</si>
  <si>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</si>
  <si>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</si>
  <si>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</si>
  <si>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</si>
  <si>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</si>
  <si>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</si>
  <si>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</si>
  <si>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</si>
  <si>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</si>
  <si>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</si>
  <si>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</si>
  <si>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</si>
  <si>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</si>
  <si>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</si>
  <si>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</si>
  <si>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</si>
  <si>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</si>
  <si>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</si>
  <si>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</si>
  <si>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</si>
  <si>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</si>
  <si>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</si>
  <si>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</si>
  <si>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</si>
  <si>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</si>
  <si>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</si>
  <si>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</si>
  <si>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</si>
  <si>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</si>
  <si>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</si>
  <si>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</si>
  <si>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</si>
  <si>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</si>
  <si>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</si>
  <si>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</si>
  <si>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</si>
  <si>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</si>
  <si>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</si>
  <si>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</si>
  <si>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</si>
  <si>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</si>
  <si>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</si>
  <si>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</si>
  <si>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</si>
  <si>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</si>
  <si>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</si>
  <si>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</si>
  <si>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</si>
  <si>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</si>
  <si>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</si>
  <si>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</si>
  <si>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</si>
  <si>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</si>
  <si>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</si>
  <si>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</si>
  <si>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</si>
  <si>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</si>
  <si>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</si>
  <si>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</si>
  <si>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</si>
  <si>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</si>
  <si>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</si>
  <si>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</si>
  <si>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</si>
  <si>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</si>
  <si>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</si>
  <si>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</si>
  <si>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</si>
  <si>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</si>
  <si>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</si>
  <si>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</si>
  <si>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</si>
  <si>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</si>
  <si>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</si>
  <si>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</si>
  <si>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</si>
  <si>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</si>
  <si>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</si>
  <si>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</si>
  <si>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</si>
  <si>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</si>
  <si>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</si>
  <si>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</si>
  <si>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</si>
  <si>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</si>
  <si>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</si>
  <si>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</si>
  <si>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</si>
  <si>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</si>
  <si>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</si>
  <si>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</si>
  <si>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</si>
  <si>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</si>
  <si>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</si>
  <si>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</si>
  <si>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</si>
  <si>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</si>
  <si>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</si>
  <si>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</si>
  <si>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</si>
  <si>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</si>
  <si>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</si>
  <si>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</si>
  <si>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</si>
  <si>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</si>
  <si>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</si>
  <si>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</si>
  <si>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</si>
  <si>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</si>
  <si>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</si>
  <si>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</si>
  <si>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</si>
  <si>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</si>
  <si>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</si>
  <si>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</si>
  <si>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</si>
  <si>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</si>
  <si>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</si>
  <si>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</si>
  <si>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</si>
  <si>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</si>
  <si>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</si>
  <si>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</si>
  <si>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</si>
  <si>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</si>
  <si>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</si>
  <si>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</si>
  <si>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</si>
  <si>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</si>
  <si>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</si>
  <si>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</si>
  <si>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</si>
  <si>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</si>
  <si>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</si>
  <si>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</si>
  <si>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</si>
  <si>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</si>
  <si>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</si>
  <si>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</si>
  <si>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</si>
  <si>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</si>
  <si>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</si>
  <si>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</si>
  <si>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</si>
  <si>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</si>
  <si>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</si>
  <si>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</si>
  <si>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</si>
  <si>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</si>
  <si>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</si>
  <si>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</si>
  <si>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</si>
  <si>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</si>
  <si>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</si>
  <si>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</si>
  <si>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</si>
  <si>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</si>
  <si>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</si>
  <si>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</si>
  <si>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</si>
  <si>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</si>
  <si>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</si>
  <si>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</si>
  <si>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</si>
  <si>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</si>
  <si>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</si>
  <si>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</si>
  <si>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</si>
  <si>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</si>
  <si>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</si>
  <si>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</si>
  <si>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</si>
  <si>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</si>
  <si>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</si>
  <si>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</si>
  <si>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</si>
  <si>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</si>
  <si>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</si>
  <si>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</si>
  <si>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</si>
  <si>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</si>
  <si>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</si>
  <si>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</si>
  <si>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</si>
  <si>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</si>
  <si>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</si>
  <si>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</si>
  <si>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</si>
  <si>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</si>
  <si>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</si>
  <si>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</si>
  <si>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</si>
  <si>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</si>
  <si>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</si>
  <si>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</si>
  <si>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</si>
  <si>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</si>
  <si>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</si>
  <si>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</si>
  <si>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</si>
  <si>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</si>
  <si>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</si>
  <si>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</si>
  <si>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</si>
  <si>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</si>
  <si>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</si>
  <si>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</si>
  <si>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</si>
  <si>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</si>
  <si>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</si>
  <si>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</si>
  <si>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</si>
  <si>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</si>
  <si>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</si>
  <si>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</si>
  <si>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</si>
  <si>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</si>
  <si>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</si>
  <si>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</si>
  <si>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</si>
  <si>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</si>
  <si>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</si>
  <si>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</si>
  <si>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</si>
  <si>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</si>
  <si>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</si>
  <si>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</si>
  <si>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</si>
  <si>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</si>
  <si>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</si>
  <si>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</si>
  <si>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</si>
  <si>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</si>
  <si>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</si>
  <si>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</si>
  <si>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</si>
  <si>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</si>
  <si>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</si>
  <si>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</si>
  <si>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</si>
  <si>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</si>
  <si>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</si>
  <si>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</si>
  <si>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</si>
  <si>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</si>
  <si>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</si>
  <si>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</si>
  <si>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</si>
  <si>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</si>
  <si>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</si>
  <si>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</si>
  <si>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</si>
  <si>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</si>
  <si>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</si>
  <si>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</si>
  <si>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</si>
  <si>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</si>
  <si>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</si>
  <si>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</si>
  <si>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</si>
  <si>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</si>
  <si>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</si>
  <si>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</si>
  <si>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</si>
  <si>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</si>
  <si>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</si>
  <si>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</si>
  <si>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</si>
  <si>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</si>
  <si>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</si>
  <si>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</si>
  <si>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</si>
  <si>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</si>
  <si>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</si>
  <si>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</si>
  <si>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</si>
  <si>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</si>
  <si>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</si>
  <si>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</si>
  <si>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</si>
  <si>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</si>
  <si>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</si>
  <si>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</si>
  <si>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</si>
  <si>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</si>
  <si>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</si>
  <si>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</si>
  <si>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</si>
  <si>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</si>
  <si>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</si>
  <si>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</si>
  <si>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</si>
  <si>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</si>
  <si>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</si>
  <si>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</si>
  <si>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</si>
  <si>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</si>
  <si>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</si>
  <si>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</si>
  <si>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</si>
  <si>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</si>
  <si>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</si>
  <si>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</si>
  <si>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</si>
  <si>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</si>
  <si>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</si>
  <si>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</si>
  <si>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</si>
  <si>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</si>
  <si>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</si>
  <si>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</si>
  <si>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</si>
  <si>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</si>
  <si>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</si>
  <si>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</si>
  <si>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</si>
  <si>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</si>
  <si>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</si>
  <si>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</si>
  <si>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</si>
  <si>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</si>
  <si>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</si>
  <si>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</si>
  <si>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</si>
  <si>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</si>
  <si>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</si>
  <si>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</si>
  <si>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</si>
  <si>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</si>
  <si>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</si>
  <si>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</si>
  <si>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</si>
  <si>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</si>
  <si>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</si>
  <si>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</si>
  <si>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</si>
  <si>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</si>
  <si>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</si>
  <si>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</si>
  <si>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</si>
  <si>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</si>
  <si>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</si>
  <si>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</si>
  <si>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</si>
  <si>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</si>
  <si>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</si>
  <si>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</si>
  <si>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</si>
  <si>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</si>
  <si>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</si>
  <si>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</si>
  <si>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</si>
  <si>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</si>
  <si>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</si>
  <si>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</si>
  <si>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</si>
  <si>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</si>
  <si>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</si>
  <si>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</si>
  <si>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</si>
  <si>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</si>
  <si>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</si>
  <si>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</si>
  <si>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</si>
  <si>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</si>
  <si>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</si>
  <si>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</si>
  <si>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</si>
  <si>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</si>
  <si>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</si>
  <si>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</si>
  <si>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</si>
  <si>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</si>
  <si>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</si>
  <si>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</si>
  <si>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</si>
  <si>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</si>
  <si>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</si>
  <si>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</si>
  <si>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</si>
  <si>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</si>
  <si>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</si>
  <si>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</si>
  <si>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</si>
  <si>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</si>
  <si>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</si>
  <si>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</si>
  <si>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</si>
  <si>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</si>
  <si>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</si>
  <si>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</si>
  <si>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</si>
  <si>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</si>
  <si>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</si>
  <si>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</si>
  <si>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</si>
  <si>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</si>
  <si>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</si>
  <si>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</si>
  <si>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</si>
  <si>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</si>
  <si>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</si>
  <si>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</si>
  <si>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</si>
  <si>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</si>
  <si>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</si>
  <si>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</si>
  <si>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</si>
  <si>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</si>
  <si>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</si>
  <si>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</si>
  <si>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</si>
  <si>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</si>
  <si>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</si>
  <si>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</si>
  <si>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</si>
  <si>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</si>
  <si>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</si>
  <si>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</si>
  <si>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</si>
  <si>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</si>
  <si>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</si>
  <si>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</si>
  <si>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</si>
  <si>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</si>
  <si>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</si>
  <si>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</si>
  <si>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</si>
  <si>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</si>
  <si>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</si>
  <si>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</si>
  <si>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</si>
  <si>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</si>
  <si>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</si>
  <si>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</si>
  <si>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</si>
  <si>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</si>
  <si>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</si>
  <si>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</si>
  <si>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</si>
  <si>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</si>
  <si>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</si>
  <si>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</si>
  <si>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</si>
  <si>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</si>
  <si>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</si>
  <si>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</si>
  <si>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</si>
  <si>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</si>
  <si>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</si>
  <si>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</si>
  <si>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</si>
  <si>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</si>
  <si>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</si>
  <si>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</si>
  <si>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</si>
  <si>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</si>
  <si>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</si>
  <si>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</si>
  <si>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</si>
  <si>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</si>
  <si>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</si>
  <si>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</si>
  <si>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</si>
  <si>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</si>
  <si>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</si>
  <si>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</si>
  <si>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</si>
  <si>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</si>
  <si>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</si>
  <si>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</si>
  <si>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</si>
  <si>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</si>
  <si>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</si>
  <si>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</si>
  <si>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</si>
  <si>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</si>
  <si>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</si>
  <si>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</si>
  <si>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</si>
  <si>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</si>
  <si>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</si>
  <si>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</si>
  <si>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</si>
  <si>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</si>
  <si>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</si>
  <si>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</si>
  <si>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</si>
  <si>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</si>
  <si>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</si>
  <si>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</si>
  <si>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</si>
  <si>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</si>
  <si>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</si>
  <si>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</si>
  <si>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</si>
  <si>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</si>
  <si>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</si>
  <si>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</si>
  <si>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</si>
  <si>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</si>
  <si>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</si>
  <si>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</si>
  <si>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</si>
  <si>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</si>
  <si>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</si>
  <si>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</si>
  <si>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</si>
  <si>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</si>
  <si>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</si>
  <si>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</si>
  <si>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</si>
  <si>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</si>
  <si>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</si>
  <si>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</si>
  <si>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</si>
  <si>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</si>
  <si>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</si>
  <si>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</si>
  <si>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</si>
  <si>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</si>
  <si>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</si>
  <si>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</si>
  <si>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</si>
  <si>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</si>
  <si>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</si>
  <si>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</si>
  <si>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</si>
  <si>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</si>
  <si>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</si>
  <si>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</si>
  <si>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</si>
  <si>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</si>
  <si>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</si>
  <si>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</si>
  <si>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</si>
  <si>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</si>
  <si>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</si>
  <si>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</si>
  <si>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</si>
  <si>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</si>
  <si>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</si>
  <si>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</si>
  <si>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</si>
  <si>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</si>
  <si>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</si>
  <si>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</si>
  <si>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</si>
  <si>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</si>
  <si>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</si>
  <si>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</si>
  <si>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</si>
  <si>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</si>
  <si>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</si>
  <si>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</si>
  <si>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</si>
  <si>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</si>
  <si>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</si>
  <si>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</si>
  <si>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</si>
  <si>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</si>
  <si>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</si>
  <si>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</si>
  <si>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</si>
  <si>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</si>
  <si>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</si>
  <si>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</si>
  <si>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</si>
  <si>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</si>
  <si>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</si>
  <si>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</si>
  <si>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</si>
  <si>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</si>
  <si>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</si>
  <si>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</si>
  <si>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</si>
  <si>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</si>
  <si>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</si>
  <si>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</si>
  <si>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</si>
  <si>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</si>
  <si>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</si>
  <si>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</si>
  <si>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</si>
  <si>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</si>
  <si>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</si>
  <si>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</si>
  <si>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</si>
  <si>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</si>
  <si>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</si>
  <si>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</si>
  <si>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</si>
  <si>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</si>
  <si>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</si>
  <si>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</si>
  <si>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</si>
  <si>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</si>
  <si>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</si>
  <si>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</si>
  <si>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</si>
  <si>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</si>
  <si>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</si>
  <si>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</si>
  <si>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</si>
  <si>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</si>
  <si>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</si>
  <si>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</si>
  <si>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</si>
  <si>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</si>
  <si>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</si>
  <si>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</si>
  <si>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</si>
  <si>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</si>
  <si>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</si>
  <si>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</si>
  <si>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</si>
  <si>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</si>
  <si>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</si>
  <si>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</si>
  <si>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</si>
  <si>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</si>
  <si>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</si>
  <si>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</si>
  <si>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</si>
  <si>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</si>
  <si>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</si>
  <si>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</si>
  <si>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</si>
  <si>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</si>
  <si>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</si>
  <si>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</si>
  <si>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</si>
  <si>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</si>
  <si>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</si>
  <si>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</si>
  <si>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</si>
  <si>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</si>
  <si>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</si>
  <si>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</si>
  <si>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</si>
  <si>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</si>
  <si>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</si>
  <si>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</si>
  <si>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</si>
  <si>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</si>
  <si>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</si>
  <si>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</si>
  <si>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</si>
  <si>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</si>
  <si>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</si>
  <si>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</si>
  <si>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</si>
  <si>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</si>
  <si>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</si>
  <si>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</si>
  <si>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</si>
  <si>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</si>
  <si>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</si>
  <si>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</si>
  <si>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</si>
  <si>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</si>
  <si>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</si>
  <si>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</si>
  <si>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</si>
  <si>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</si>
  <si>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</si>
  <si>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</si>
  <si>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</si>
  <si>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</si>
  <si>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</si>
  <si>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</si>
  <si>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</si>
  <si>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</si>
  <si>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</si>
  <si>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</si>
  <si>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</si>
  <si>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</si>
  <si>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</si>
  <si>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</si>
  <si>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</si>
  <si>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</si>
  <si>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</si>
  <si>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</si>
  <si>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</si>
  <si>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</si>
  <si>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</si>
  <si>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</si>
  <si>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</si>
  <si>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</si>
  <si>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</si>
  <si>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</si>
  <si>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</si>
  <si>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</si>
  <si>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</si>
  <si>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</si>
  <si>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</si>
  <si>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</si>
  <si>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</si>
  <si>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</si>
  <si>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</si>
  <si>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</si>
  <si>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</si>
  <si>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</si>
  <si>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</si>
  <si>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</si>
  <si>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</si>
  <si>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</si>
  <si>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</si>
  <si>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</si>
  <si>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</si>
  <si>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</si>
  <si>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</si>
  <si>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</si>
  <si>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</si>
  <si>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</si>
  <si>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</si>
  <si>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</si>
  <si>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</si>
  <si>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</si>
  <si>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</si>
  <si>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</si>
  <si>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</si>
  <si>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</si>
  <si>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</si>
  <si>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</si>
  <si>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</si>
  <si>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</si>
  <si>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</si>
  <si>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</si>
  <si>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</si>
  <si>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</si>
  <si>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</si>
  <si>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</si>
  <si>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</si>
  <si>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</si>
  <si>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</si>
  <si>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</si>
  <si>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</si>
  <si>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</si>
  <si>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</si>
  <si>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</si>
  <si>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</si>
  <si>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</si>
  <si>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</si>
  <si>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</si>
  <si>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</si>
  <si>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</si>
  <si>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</si>
  <si>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</si>
  <si>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</si>
  <si>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</si>
  <si>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</si>
  <si>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</si>
  <si>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</si>
  <si>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</si>
  <si>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</si>
  <si>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</si>
  <si>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</si>
  <si>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</si>
  <si>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</si>
  <si>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</si>
  <si>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</si>
  <si>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</si>
  <si>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</si>
  <si>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</si>
  <si>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</si>
  <si>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</si>
  <si>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</si>
  <si>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</si>
  <si>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</si>
  <si>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</si>
  <si>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</si>
  <si>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</si>
  <si>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</si>
  <si>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</si>
  <si>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</si>
  <si>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</si>
  <si>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</si>
  <si>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</si>
  <si>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</si>
  <si>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</si>
  <si>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</si>
  <si>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</si>
  <si>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</si>
  <si>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</si>
  <si>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</si>
  <si>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</si>
  <si>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</si>
  <si>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</si>
  <si>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</si>
  <si>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</si>
  <si>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</si>
  <si>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</si>
  <si>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</si>
  <si>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</si>
  <si>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</si>
  <si>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</si>
  <si>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</si>
  <si>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</si>
  <si>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</si>
  <si>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</si>
  <si>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</si>
  <si>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</si>
  <si>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</si>
  <si>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</si>
  <si>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</si>
  <si>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</si>
  <si>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</si>
  <si>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</si>
  <si>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</si>
  <si>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</si>
  <si>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</si>
  <si>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</si>
  <si>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</si>
  <si>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</si>
  <si>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</si>
  <si>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</si>
  <si>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</si>
  <si>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</si>
  <si>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</si>
  <si>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</si>
  <si>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</si>
  <si>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</si>
  <si>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</si>
  <si>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</si>
  <si>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</si>
  <si>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</si>
  <si>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</si>
  <si>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</si>
  <si>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</si>
  <si>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</si>
  <si>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</si>
  <si>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</si>
  <si>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</si>
  <si>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</si>
  <si>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</si>
  <si>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</si>
  <si>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</si>
  <si>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</si>
  <si>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</si>
  <si>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</si>
  <si>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</si>
  <si>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</si>
  <si>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</si>
  <si>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</si>
  <si>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</si>
  <si>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</si>
  <si>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</si>
  <si>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</si>
  <si>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</si>
  <si>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</si>
  <si>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</si>
  <si>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</si>
  <si>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</si>
  <si>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</si>
  <si>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</si>
  <si>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</si>
  <si>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</si>
  <si>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</si>
  <si>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</si>
  <si>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</si>
  <si>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</si>
  <si>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</si>
  <si>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</si>
  <si>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</si>
  <si>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</si>
  <si>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</si>
  <si>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</si>
  <si>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</si>
  <si>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</si>
  <si>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</si>
  <si>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</si>
  <si>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</si>
  <si>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</si>
  <si>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</si>
  <si>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</si>
  <si>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</si>
  <si>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</si>
  <si>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</si>
  <si>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</si>
  <si>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</si>
  <si>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</si>
  <si>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</si>
  <si>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</si>
  <si>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</si>
  <si>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</si>
  <si>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</si>
  <si>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</si>
  <si>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</si>
  <si>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</si>
  <si>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</si>
  <si>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</si>
  <si>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</si>
  <si>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</si>
  <si>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</si>
  <si>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</si>
  <si>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</si>
  <si>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</si>
  <si>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</si>
  <si>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</si>
  <si>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</si>
  <si>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</si>
  <si>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</si>
  <si>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</si>
  <si>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</si>
  <si>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</si>
  <si>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</si>
  <si>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</si>
  <si>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</si>
  <si>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</si>
  <si>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</si>
  <si>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</si>
  <si>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</si>
  <si>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</si>
  <si>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</si>
  <si>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</si>
  <si>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</si>
  <si>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</si>
  <si>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</si>
  <si>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</si>
  <si>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</si>
  <si>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</si>
  <si>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</si>
  <si>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</si>
  <si>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</si>
  <si>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</si>
  <si>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</si>
  <si>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</si>
  <si>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</si>
  <si>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</si>
  <si>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</si>
  <si>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</si>
  <si>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</si>
  <si>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</si>
  <si>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</si>
  <si>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</si>
  <si>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</si>
  <si>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</si>
  <si>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</si>
  <si>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</si>
  <si>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</si>
  <si>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</si>
  <si>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</si>
  <si>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</si>
  <si>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</si>
  <si>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</si>
  <si>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</si>
  <si>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</si>
  <si>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</si>
  <si>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</si>
  <si>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</si>
  <si>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</si>
  <si>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</si>
  <si>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</si>
  <si>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</si>
  <si>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</si>
  <si>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</si>
  <si>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</si>
  <si>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</si>
  <si>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</si>
  <si>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</si>
  <si>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</si>
  <si>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</si>
  <si>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</si>
  <si>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</si>
  <si>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</si>
  <si>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</si>
  <si>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</si>
  <si>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</si>
  <si>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</si>
  <si>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</si>
  <si>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</si>
  <si>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</si>
  <si>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</si>
  <si>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</si>
  <si>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</si>
  <si>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</si>
  <si>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</si>
  <si>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</si>
  <si>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</si>
  <si>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</si>
  <si>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</si>
  <si>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</si>
  <si>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</si>
  <si>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</si>
  <si>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</si>
  <si>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</si>
  <si>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</si>
  <si>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</si>
  <si>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</si>
  <si>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</si>
  <si>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</si>
  <si>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</si>
  <si>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</si>
  <si>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</si>
  <si>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</si>
  <si>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</si>
  <si>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</si>
  <si>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</si>
  <si>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</si>
  <si>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</si>
  <si>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</si>
  <si>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</si>
  <si>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</si>
  <si>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</si>
  <si>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</si>
  <si>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</si>
  <si>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</si>
  <si>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</si>
  <si>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</si>
  <si>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</si>
  <si>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</si>
  <si>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</si>
  <si>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</si>
  <si>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</si>
  <si>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</si>
  <si>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</si>
  <si>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</si>
  <si>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</si>
  <si>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</si>
  <si>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</si>
  <si>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</si>
  <si>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</si>
  <si>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</si>
  <si>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</si>
  <si>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</si>
  <si>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</si>
  <si>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</si>
  <si>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</si>
  <si>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</si>
  <si>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</si>
  <si>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</si>
  <si>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</si>
  <si>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</si>
  <si>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</si>
  <si>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</si>
  <si>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</si>
  <si>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</si>
  <si>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</si>
  <si>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</si>
  <si>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</si>
  <si>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</si>
  <si>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</si>
  <si>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</si>
  <si>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</si>
  <si>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</si>
  <si>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</si>
  <si>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</si>
  <si>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</si>
  <si>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</si>
  <si>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</si>
  <si>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</si>
  <si>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</si>
  <si>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</si>
  <si>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</si>
  <si>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</si>
  <si>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</si>
  <si>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</si>
  <si>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</si>
  <si>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</si>
  <si>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</si>
  <si>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</si>
  <si>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</si>
  <si>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</si>
  <si>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</si>
  <si>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</si>
  <si>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</si>
  <si>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</si>
  <si>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</si>
  <si>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</si>
  <si>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</si>
  <si>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</si>
  <si>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</si>
  <si>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</si>
  <si>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</si>
  <si>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</si>
  <si>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</si>
  <si>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</si>
  <si>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</si>
  <si>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</si>
  <si>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</si>
  <si>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</si>
  <si>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</si>
  <si>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</si>
  <si>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</si>
  <si>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</si>
  <si>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</si>
  <si>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</si>
  <si>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</si>
  <si>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</si>
  <si>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</si>
  <si>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</si>
  <si>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</si>
  <si>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</si>
  <si>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</si>
  <si>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</si>
  <si>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</si>
  <si>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</si>
  <si>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</si>
  <si>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</si>
  <si>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</si>
  <si>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</si>
  <si>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</si>
  <si>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</si>
  <si>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</si>
  <si>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</si>
  <si>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</si>
  <si>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</si>
  <si>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</si>
  <si>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</si>
  <si>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</si>
  <si>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</si>
  <si>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</si>
  <si>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</si>
  <si>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</si>
  <si>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</si>
  <si>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</si>
  <si>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</si>
  <si>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</si>
  <si>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</si>
  <si>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</si>
  <si>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</si>
  <si>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</si>
  <si>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</si>
  <si>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</si>
  <si>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</si>
  <si>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</si>
  <si>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</si>
  <si>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</si>
  <si>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</si>
  <si>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</si>
  <si>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</si>
  <si>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</si>
  <si>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</si>
  <si>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</si>
  <si>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</si>
  <si>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</si>
  <si>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</si>
  <si>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</si>
  <si>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</si>
  <si>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</si>
  <si>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</si>
  <si>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</si>
  <si>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</si>
  <si>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</si>
  <si>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</si>
  <si>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</si>
  <si>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</si>
  <si>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</si>
  <si>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</si>
  <si>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</si>
  <si>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</si>
  <si>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</si>
  <si>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</si>
  <si>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</si>
  <si>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</si>
  <si>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</si>
  <si>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</si>
  <si>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</si>
  <si>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</si>
  <si>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</si>
  <si>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</si>
  <si>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</si>
  <si>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</si>
  <si>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</si>
  <si>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</si>
  <si>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</si>
  <si>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</si>
  <si>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</si>
  <si>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</si>
  <si>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</si>
  <si>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</si>
  <si>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</si>
  <si>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</si>
  <si>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</si>
  <si>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</si>
  <si>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</si>
  <si>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</si>
  <si>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</si>
  <si>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</si>
  <si>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</si>
  <si>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</si>
  <si>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</si>
  <si>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</si>
  <si>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</si>
  <si>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</si>
  <si>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</si>
  <si>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</si>
  <si>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</si>
  <si>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</si>
  <si>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</si>
  <si>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</si>
  <si>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</si>
  <si>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</si>
  <si>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</si>
  <si>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</si>
  <si>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</si>
  <si>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</si>
  <si>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</si>
  <si>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</si>
  <si>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</si>
  <si>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</si>
  <si>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</si>
  <si>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</si>
  <si>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</si>
  <si>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</si>
  <si>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</si>
  <si>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</si>
  <si>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</si>
  <si>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</si>
  <si>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</si>
  <si>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</si>
  <si>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</si>
  <si>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</si>
  <si>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</si>
  <si>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</si>
  <si>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</si>
  <si>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</si>
  <si>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</si>
  <si>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</si>
  <si>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</si>
  <si>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</si>
  <si>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</si>
  <si>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</si>
  <si>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</si>
  <si>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</si>
  <si>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</si>
  <si>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</si>
  <si>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</si>
  <si>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</si>
  <si>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</si>
  <si>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</si>
  <si>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</si>
  <si>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</si>
  <si>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</si>
  <si>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</si>
  <si>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</si>
  <si>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</si>
  <si>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</si>
  <si>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</si>
  <si>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</si>
  <si>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</si>
  <si>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</si>
  <si>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</si>
  <si>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</si>
  <si>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</si>
  <si>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</si>
  <si>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</si>
  <si>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</si>
  <si>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</si>
  <si>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</si>
  <si>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</si>
  <si>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</si>
  <si>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</si>
  <si>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</si>
  <si>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</si>
  <si>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</si>
  <si>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</si>
  <si>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</si>
  <si>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</si>
  <si>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</si>
  <si>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</si>
  <si>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</si>
  <si>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</si>
  <si>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</si>
  <si>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</si>
  <si>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</si>
  <si>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</si>
  <si>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</si>
  <si>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</si>
  <si>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</si>
  <si>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</si>
  <si>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</si>
  <si>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</si>
  <si>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</si>
  <si>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</si>
  <si>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</si>
  <si>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</si>
  <si>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</si>
  <si>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</si>
  <si>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</si>
  <si>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</si>
  <si>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</si>
  <si>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</si>
  <si>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</si>
  <si>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</si>
  <si>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</si>
  <si>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</si>
  <si>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</si>
  <si>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</si>
  <si>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</si>
  <si>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</si>
  <si>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</si>
  <si>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</si>
  <si>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</si>
  <si>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</si>
  <si>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</si>
  <si>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</si>
  <si>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</si>
  <si>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</si>
  <si>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</si>
  <si>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</si>
  <si>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</si>
  <si>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</si>
  <si>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</si>
  <si>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</si>
  <si>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</si>
  <si>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</si>
  <si>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</si>
  <si>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</si>
  <si>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</si>
  <si>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</si>
  <si>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</si>
  <si>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</si>
  <si>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</si>
  <si>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</si>
  <si>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</si>
  <si>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</si>
  <si>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</si>
  <si>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</si>
  <si>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</si>
  <si>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</si>
  <si>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</si>
  <si>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</si>
  <si>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</si>
  <si>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</si>
  <si>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</si>
  <si>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</si>
  <si>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</si>
  <si>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</si>
  <si>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</si>
  <si>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</si>
  <si>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</si>
  <si>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</si>
  <si>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</si>
  <si>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</si>
  <si>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</si>
  <si>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</si>
  <si>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</si>
  <si>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</si>
  <si>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</si>
  <si>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</si>
  <si>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</si>
  <si>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</si>
  <si>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</si>
  <si>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</si>
  <si>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</si>
  <si>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</si>
  <si>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</si>
  <si>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</si>
  <si>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</si>
  <si>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</si>
  <si>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</si>
  <si>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</si>
  <si>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</si>
  <si>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</si>
  <si>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</si>
  <si>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</si>
  <si>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</si>
  <si>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</si>
  <si>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</si>
  <si>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</si>
  <si>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</si>
  <si>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</si>
  <si>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</si>
  <si>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</si>
  <si>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</si>
  <si>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</si>
  <si>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</si>
  <si>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</si>
  <si>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</si>
  <si>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</si>
  <si>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</si>
  <si>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</si>
  <si>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</si>
  <si>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</si>
  <si>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</si>
  <si>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</si>
  <si>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</si>
  <si>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</si>
  <si>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</si>
  <si>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</si>
  <si>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</si>
  <si>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</si>
  <si>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</si>
  <si>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</si>
  <si>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</si>
  <si>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</si>
  <si>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</si>
  <si>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</si>
  <si>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</si>
  <si>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</si>
  <si>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</si>
  <si>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</si>
  <si>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</si>
  <si>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</si>
  <si>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</si>
  <si>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</si>
  <si>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</si>
  <si>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</si>
  <si>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</si>
  <si>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</si>
  <si>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</si>
  <si>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</si>
  <si>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</si>
  <si>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</si>
  <si>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</si>
  <si>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</si>
  <si>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</si>
  <si>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</si>
  <si>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</si>
  <si>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</si>
  <si>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</si>
  <si>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</si>
  <si>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</si>
  <si>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</si>
  <si>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</si>
  <si>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</si>
  <si>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</si>
  <si>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</si>
  <si>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</si>
  <si>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</si>
  <si>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</si>
  <si>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</si>
  <si>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</si>
  <si>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</si>
  <si>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</si>
  <si>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</si>
  <si>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</si>
  <si>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</si>
  <si>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</si>
  <si>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</si>
  <si>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</si>
  <si>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</si>
  <si>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</si>
  <si>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</si>
  <si>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</si>
  <si>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</si>
  <si>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</si>
  <si>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</si>
  <si>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</si>
  <si>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</si>
  <si>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</si>
  <si>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</si>
  <si>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</si>
  <si>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</si>
  <si>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</si>
  <si>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</si>
  <si>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</si>
  <si>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</si>
  <si>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</si>
  <si>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</si>
  <si>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</si>
  <si>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</si>
  <si>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</si>
  <si>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</si>
  <si>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</si>
  <si>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</si>
  <si>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</si>
  <si>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</si>
  <si>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</si>
  <si>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</si>
  <si>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</si>
  <si>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</si>
  <si>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</si>
  <si>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</si>
  <si>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</si>
  <si>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</si>
  <si>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</si>
  <si>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</si>
  <si>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</si>
  <si>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</si>
  <si>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</si>
  <si>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</si>
  <si>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</si>
  <si>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</si>
  <si>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</si>
  <si>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</si>
  <si>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</si>
  <si>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</si>
  <si>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</si>
  <si>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</si>
  <si>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</si>
  <si>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</si>
  <si>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</si>
  <si>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</si>
  <si>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</si>
  <si>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</si>
  <si>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</si>
  <si>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</si>
  <si>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</si>
  <si>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</si>
  <si>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</si>
  <si>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</si>
  <si>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</si>
  <si>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</si>
  <si>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</si>
  <si>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</si>
  <si>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</si>
  <si>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</si>
  <si>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</si>
  <si>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</si>
  <si>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</si>
  <si>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</si>
  <si>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</si>
  <si>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</si>
  <si>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</si>
  <si>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</si>
  <si>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</si>
  <si>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</si>
  <si>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</si>
  <si>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</si>
  <si>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</si>
  <si>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</si>
  <si>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</si>
  <si>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</si>
  <si>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</si>
  <si>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</si>
  <si>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</si>
  <si>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</si>
  <si>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</si>
  <si>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</si>
  <si>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</si>
  <si>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</si>
  <si>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</si>
  <si>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</si>
  <si>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</si>
  <si>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</si>
  <si>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</si>
  <si>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</si>
  <si>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</si>
  <si>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</si>
  <si>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</si>
  <si>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</si>
  <si>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</si>
  <si>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</si>
  <si>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</si>
  <si>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</si>
  <si>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</si>
  <si>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</si>
  <si>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</si>
  <si>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</si>
  <si>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</si>
  <si>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</si>
  <si>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</si>
  <si>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</si>
  <si>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</si>
  <si>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</si>
  <si>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</si>
  <si>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</si>
  <si>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</si>
  <si>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</si>
  <si>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</si>
  <si>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</si>
  <si>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</si>
  <si>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</si>
  <si>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</si>
  <si>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</si>
  <si>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</si>
  <si>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</si>
  <si>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</si>
  <si>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</si>
  <si>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</si>
  <si>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</si>
  <si>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</si>
  <si>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</si>
  <si>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</si>
  <si>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</si>
  <si>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</si>
  <si>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</si>
  <si>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</si>
  <si>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</si>
  <si>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</si>
  <si>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</si>
  <si>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</si>
  <si>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</si>
  <si>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</si>
  <si>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</si>
  <si>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</si>
  <si>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</si>
  <si>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</si>
  <si>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</si>
  <si>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</si>
  <si>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</si>
  <si>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</si>
  <si>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</si>
  <si>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</si>
  <si>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</si>
  <si>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</si>
  <si>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</si>
  <si>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</si>
  <si>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</si>
  <si>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</si>
  <si>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</si>
  <si>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</si>
  <si>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</si>
  <si>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</si>
  <si>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</si>
  <si>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</si>
  <si>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</si>
  <si>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</si>
  <si>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</si>
  <si>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</si>
  <si>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</si>
  <si>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</si>
  <si>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</si>
  <si>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</si>
  <si>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</si>
  <si>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</si>
  <si>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</si>
  <si>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</si>
  <si>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</si>
  <si>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</si>
  <si>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</si>
  <si>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</si>
  <si>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</si>
  <si>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</si>
  <si>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</si>
  <si>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</si>
  <si>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</si>
  <si>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</si>
  <si>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</si>
  <si>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</si>
  <si>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</si>
  <si>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</si>
  <si>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</si>
  <si>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</si>
  <si>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</si>
  <si>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</si>
  <si>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</si>
  <si>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</si>
  <si>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</si>
  <si>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</si>
  <si>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</si>
  <si>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</si>
  <si>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</si>
  <si>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</si>
  <si>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</si>
  <si>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</si>
  <si>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</si>
  <si>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</si>
  <si>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</si>
  <si>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</si>
  <si>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</si>
  <si>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</si>
  <si>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</si>
  <si>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</si>
  <si>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</si>
  <si>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</si>
  <si>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</si>
  <si>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</si>
  <si>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</si>
  <si>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</si>
  <si>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</si>
  <si>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</si>
  <si>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</si>
  <si>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</si>
  <si>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</si>
  <si>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</si>
  <si>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</si>
  <si>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</si>
  <si>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</si>
  <si>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</si>
  <si>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</si>
  <si>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</si>
  <si>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</si>
  <si>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</si>
  <si>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</si>
  <si>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</si>
  <si>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</si>
  <si>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</si>
  <si>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</si>
  <si>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</si>
  <si>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</si>
  <si>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</si>
  <si>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</si>
  <si>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</si>
  <si>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</si>
  <si>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</si>
  <si>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</si>
  <si>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</si>
  <si>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</si>
  <si>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</si>
  <si>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</si>
  <si>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</si>
  <si>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</si>
  <si>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</si>
  <si>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</si>
  <si>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</si>
  <si>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</si>
  <si>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</si>
  <si>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</si>
  <si>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</si>
  <si>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</si>
  <si>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</si>
  <si>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</si>
  <si>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</si>
  <si>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</si>
  <si>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</si>
  <si>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</si>
  <si>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</si>
  <si>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</si>
  <si>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</si>
  <si>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</si>
  <si>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</si>
  <si>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</si>
  <si>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</si>
  <si>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</si>
  <si>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</si>
  <si>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</si>
  <si>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</si>
  <si>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</si>
  <si>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</si>
  <si>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</si>
  <si>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</si>
  <si>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</si>
  <si>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</si>
  <si>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</si>
  <si>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</si>
  <si>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</si>
  <si>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</si>
  <si>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</si>
  <si>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</si>
  <si>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</si>
  <si>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</si>
  <si>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</si>
  <si>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</si>
  <si>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</si>
  <si>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</si>
  <si>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</si>
  <si>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</si>
  <si>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</si>
  <si>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</si>
  <si>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</si>
  <si>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</si>
  <si>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</si>
  <si>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</si>
  <si>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</si>
  <si>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</si>
  <si>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</si>
  <si>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</si>
  <si>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</si>
  <si>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</si>
  <si>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</si>
  <si>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</si>
  <si>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</si>
  <si>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</si>
  <si>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</si>
  <si>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</si>
  <si>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</si>
  <si>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</si>
  <si>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</si>
  <si>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</si>
  <si>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</si>
  <si>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</si>
  <si>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</si>
  <si>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</si>
  <si>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</si>
  <si>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</si>
  <si>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</si>
  <si>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</si>
  <si>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</si>
  <si>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</si>
  <si>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</si>
  <si>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</si>
  <si>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</si>
  <si>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</si>
  <si>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</si>
  <si>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</si>
  <si>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</si>
  <si>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</si>
  <si>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</si>
  <si>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</si>
  <si>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</si>
  <si>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</si>
  <si>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</si>
  <si>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</si>
  <si>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</si>
  <si>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</si>
  <si>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</si>
  <si>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</si>
  <si>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</si>
  <si>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</si>
  <si>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</si>
  <si>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</si>
  <si>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</si>
  <si>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</si>
  <si>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</si>
  <si>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</si>
  <si>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</si>
  <si>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</si>
  <si>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</si>
  <si>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</si>
  <si>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</si>
  <si>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</si>
  <si>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</si>
  <si>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</si>
  <si>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</si>
  <si>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</si>
  <si>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</si>
  <si>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</si>
  <si>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</si>
  <si>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</si>
  <si>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</si>
  <si>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</si>
  <si>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</si>
  <si>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</si>
  <si>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</si>
  <si>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</si>
  <si>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</si>
  <si>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</si>
  <si>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</si>
  <si>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</si>
  <si>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</si>
  <si>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</si>
  <si>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</si>
  <si>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</si>
  <si>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</si>
  <si>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</si>
  <si>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</si>
  <si>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</si>
  <si>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</si>
  <si>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</si>
  <si>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</si>
  <si>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</si>
  <si>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</si>
  <si>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</si>
  <si>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</si>
  <si>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</si>
  <si>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</si>
  <si>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</si>
  <si>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</si>
  <si>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</si>
  <si>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</si>
  <si>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</si>
  <si>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</si>
  <si>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</si>
  <si>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</si>
  <si>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</si>
  <si>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</si>
  <si>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</si>
  <si>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</si>
  <si>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</si>
  <si>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</si>
  <si>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</si>
  <si>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</si>
  <si>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</si>
  <si>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</si>
  <si>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</si>
  <si>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</si>
  <si>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</si>
  <si>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</si>
  <si>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</si>
  <si>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</si>
  <si>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</si>
  <si>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</si>
  <si>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</si>
  <si>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</si>
  <si>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</si>
  <si>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</si>
  <si>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</si>
  <si>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</si>
  <si>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</si>
  <si>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</si>
  <si>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</si>
  <si>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</si>
  <si>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</si>
  <si>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</si>
  <si>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</si>
  <si>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</si>
  <si>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</si>
  <si>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</si>
  <si>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</si>
  <si>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</si>
  <si>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</si>
  <si>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</si>
  <si>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</si>
  <si>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</si>
  <si>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</si>
  <si>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</si>
  <si>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</si>
  <si>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</si>
  <si>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</si>
  <si>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</si>
  <si>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</si>
  <si>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</si>
  <si>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</si>
  <si>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</si>
  <si>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</si>
  <si>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</si>
  <si>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</si>
  <si>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</si>
  <si>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</si>
  <si>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</si>
  <si>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</si>
  <si>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</si>
  <si>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</si>
  <si>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</si>
  <si>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</si>
  <si>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</si>
  <si>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</si>
  <si>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</si>
  <si>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</si>
  <si>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</si>
  <si>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</si>
  <si>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</si>
  <si>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</si>
  <si>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</si>
  <si>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</si>
  <si>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</si>
  <si>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</si>
  <si>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</si>
  <si>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</si>
  <si>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</si>
  <si>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</si>
  <si>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</si>
  <si>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</si>
  <si>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</si>
  <si>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</si>
  <si>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</si>
  <si>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</si>
  <si>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</si>
  <si>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</si>
  <si>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</si>
  <si>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</si>
  <si>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</si>
  <si>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</si>
  <si>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</si>
  <si>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</si>
  <si>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</si>
  <si>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</si>
  <si>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</si>
  <si>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</si>
  <si>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</si>
  <si>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</si>
  <si>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</si>
  <si>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</si>
  <si>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</si>
  <si>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</si>
  <si>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</si>
  <si>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</si>
  <si>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</si>
  <si>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</si>
  <si>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</si>
  <si>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</si>
  <si>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</si>
  <si>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</si>
  <si>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</si>
  <si>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</si>
  <si>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</si>
  <si>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</si>
  <si>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</si>
  <si>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</si>
  <si>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</si>
  <si>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</si>
  <si>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</si>
  <si>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</si>
  <si>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</si>
  <si>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</si>
  <si>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</si>
  <si>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</si>
  <si>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</si>
  <si>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</si>
  <si>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</si>
  <si>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</si>
  <si>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</si>
  <si>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</si>
  <si>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</si>
  <si>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</si>
  <si>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</si>
  <si>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</si>
  <si>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</si>
  <si>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</si>
  <si>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</si>
  <si>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</si>
  <si>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</si>
  <si>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</si>
  <si>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</si>
  <si>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</si>
  <si>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</si>
  <si>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</si>
  <si>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</si>
  <si>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</si>
  <si>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</si>
  <si>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</si>
  <si>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</si>
  <si>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</si>
  <si>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</si>
  <si>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</si>
  <si>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</si>
  <si>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</si>
  <si>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</si>
  <si>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</si>
  <si>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</si>
  <si>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</si>
  <si>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</si>
  <si>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</si>
  <si>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</si>
  <si>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</si>
  <si>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</si>
  <si>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</si>
  <si>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</si>
  <si>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</si>
  <si>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</si>
  <si>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</si>
  <si>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</si>
  <si>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</si>
  <si>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</si>
  <si>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</si>
  <si>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</si>
  <si>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</si>
  <si>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</si>
  <si>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</si>
  <si>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</si>
  <si>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</si>
  <si>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</si>
  <si>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</si>
  <si>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</si>
  <si>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</si>
  <si>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</si>
  <si>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</si>
  <si>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</si>
  <si>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</si>
  <si>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</si>
  <si>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</si>
  <si>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</si>
  <si>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</si>
  <si>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</si>
  <si>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</si>
  <si>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</si>
  <si>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</si>
  <si>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</si>
  <si>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</si>
  <si>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</si>
  <si>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</si>
  <si>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</si>
  <si>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</si>
  <si>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</si>
  <si>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</si>
  <si>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</si>
  <si>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</si>
  <si>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</si>
  <si>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</si>
  <si>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</si>
  <si>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</si>
  <si>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</si>
  <si>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</si>
  <si>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</si>
  <si>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</si>
  <si>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</si>
  <si>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</si>
  <si>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</si>
  <si>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</si>
  <si>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</si>
  <si>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</si>
  <si>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</si>
  <si>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</si>
  <si>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</si>
  <si>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</si>
  <si>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</si>
  <si>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</si>
  <si>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</si>
  <si>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</si>
  <si>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</si>
  <si>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</si>
  <si>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</si>
  <si>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</si>
  <si>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</si>
  <si>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</si>
  <si>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</si>
  <si>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</si>
  <si>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</si>
  <si>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</si>
  <si>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</si>
  <si>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</si>
  <si>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</si>
  <si>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</si>
  <si>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</si>
  <si>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</si>
  <si>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</si>
  <si>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</si>
  <si>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</si>
  <si>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</si>
  <si>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</si>
  <si>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</si>
  <si>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</si>
  <si>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</si>
  <si>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</si>
  <si>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</si>
  <si>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</si>
  <si>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</si>
  <si>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</si>
  <si>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</si>
  <si>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</si>
  <si>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</si>
  <si>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</si>
  <si>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</si>
  <si>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</si>
  <si>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</si>
  <si>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</si>
  <si>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</si>
  <si>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</si>
  <si>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</si>
  <si>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</si>
  <si>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</si>
  <si>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</si>
  <si>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</si>
  <si>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</si>
  <si>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</si>
  <si>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</si>
  <si>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</si>
  <si>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</si>
  <si>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</si>
  <si>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</si>
  <si>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</si>
  <si>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</si>
  <si>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</si>
  <si>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</si>
  <si>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</si>
  <si>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</si>
  <si>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</si>
  <si>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</si>
  <si>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</si>
  <si>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</si>
  <si>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</si>
  <si>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</si>
  <si>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</si>
  <si>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</si>
  <si>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</si>
  <si>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</si>
  <si>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</si>
  <si>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</si>
  <si>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</si>
  <si>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</si>
  <si>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</si>
  <si>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</si>
  <si>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</si>
  <si>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</si>
  <si>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</si>
  <si>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</si>
  <si>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</si>
  <si>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</si>
  <si>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</si>
  <si>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</si>
  <si>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</si>
  <si>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</si>
  <si>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</si>
  <si>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</si>
  <si>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</si>
  <si>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</si>
  <si>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</si>
  <si>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</si>
  <si>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</si>
  <si>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</si>
  <si>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</si>
  <si>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</si>
  <si>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</si>
  <si>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</si>
  <si>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</si>
  <si>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</si>
  <si>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</si>
  <si>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</si>
  <si>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</si>
  <si>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</si>
  <si>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</si>
  <si>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</si>
  <si>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</si>
  <si>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</si>
  <si>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</si>
  <si>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</si>
  <si>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</si>
  <si>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</si>
  <si>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</si>
  <si>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</si>
  <si>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</si>
  <si>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</si>
  <si>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</si>
  <si>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</si>
  <si>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</si>
  <si>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</si>
  <si>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</si>
  <si>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</si>
  <si>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</si>
  <si>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</si>
  <si>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</si>
  <si>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</si>
  <si>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</si>
  <si>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</si>
  <si>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</si>
  <si>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</si>
  <si>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</si>
  <si>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</si>
  <si>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</si>
  <si>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</si>
  <si>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</si>
  <si>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</si>
  <si>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</si>
  <si>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</si>
  <si>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</si>
  <si>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</si>
  <si>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</si>
  <si>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</si>
  <si>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</si>
  <si>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</si>
  <si>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</si>
  <si>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</si>
  <si>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</si>
  <si>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</si>
  <si>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</si>
  <si>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</si>
  <si>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</si>
  <si>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</si>
  <si>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</si>
  <si>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</si>
  <si>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</si>
  <si>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</si>
  <si>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</si>
  <si>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</si>
  <si>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</si>
  <si>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</si>
  <si>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</si>
  <si>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</si>
  <si>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</si>
  <si>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</si>
  <si>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</si>
  <si>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</si>
  <si>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</si>
  <si>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</si>
  <si>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</si>
  <si>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</si>
  <si>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</si>
  <si>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</si>
  <si>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</si>
  <si>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</si>
  <si>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</si>
  <si>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</si>
  <si>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</si>
  <si>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</si>
  <si>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</si>
  <si>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</si>
  <si>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</si>
  <si>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</si>
  <si>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</si>
  <si>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</si>
  <si>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</si>
  <si>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</si>
  <si>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</si>
  <si>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</si>
  <si>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</si>
  <si>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</si>
  <si>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</si>
  <si>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</si>
  <si>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</si>
  <si>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</si>
  <si>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</si>
  <si>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</si>
  <si>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</si>
  <si>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</si>
  <si>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</si>
  <si>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</si>
  <si>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</si>
  <si>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</si>
  <si>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</si>
  <si>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</si>
  <si>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</si>
  <si>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</si>
  <si>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</si>
  <si>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</si>
  <si>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</si>
  <si>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</si>
  <si>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</si>
  <si>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</si>
  <si>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</si>
  <si>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</si>
  <si>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</si>
  <si>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</si>
  <si>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</si>
  <si>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</si>
  <si>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</si>
  <si>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</si>
  <si>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</si>
  <si>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</si>
  <si>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</si>
  <si>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</si>
  <si>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</si>
  <si>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</si>
  <si>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</si>
  <si>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</si>
  <si>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</si>
  <si>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</si>
  <si>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</si>
  <si>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</si>
  <si>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</si>
  <si>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</si>
  <si>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</si>
  <si>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</si>
  <si>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</si>
  <si>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</si>
  <si>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</si>
  <si>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</si>
  <si>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</si>
  <si>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</si>
  <si>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</si>
  <si>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</si>
  <si>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</si>
  <si>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</si>
  <si>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</si>
  <si>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</si>
  <si>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</si>
  <si>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</si>
  <si>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</si>
  <si>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</si>
  <si>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</si>
  <si>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</si>
  <si>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</si>
  <si>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</si>
  <si>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</si>
  <si>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</si>
  <si>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</si>
  <si>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</si>
  <si>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</si>
  <si>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</si>
  <si>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</si>
  <si>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</si>
  <si>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</si>
  <si>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</si>
  <si>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</si>
  <si>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</si>
  <si>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</si>
  <si>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</si>
  <si>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</si>
  <si>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</si>
  <si>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</si>
  <si>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</si>
  <si>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</si>
  <si>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</si>
  <si>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</si>
  <si>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</si>
  <si>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</si>
  <si>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</si>
  <si>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</si>
  <si>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</si>
  <si>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</si>
  <si>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</si>
  <si>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</si>
  <si>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</si>
  <si>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</si>
  <si>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</si>
  <si>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</si>
  <si>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</si>
  <si>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</si>
  <si>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</si>
  <si>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</si>
  <si>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</si>
  <si>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</si>
  <si>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</si>
  <si>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</si>
  <si>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</si>
  <si>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</si>
  <si>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</si>
  <si>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</si>
  <si>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</si>
  <si>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</si>
  <si>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</si>
  <si>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</si>
  <si>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</si>
  <si>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</si>
  <si>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</si>
  <si>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</si>
  <si>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</si>
  <si>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</si>
  <si>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</si>
  <si>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</si>
  <si>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</si>
  <si>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</si>
  <si>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</si>
  <si>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</si>
  <si>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</si>
  <si>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</si>
  <si>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</si>
  <si>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</si>
  <si>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</si>
  <si>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</si>
  <si>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</si>
  <si>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</si>
  <si>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</si>
  <si>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</si>
  <si>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</si>
  <si>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</si>
  <si>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</si>
  <si>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</si>
  <si>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</si>
  <si>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</si>
  <si>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</si>
  <si>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</si>
  <si>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</si>
  <si>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</si>
  <si>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</si>
  <si>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</si>
  <si>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</si>
  <si>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</si>
  <si>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</si>
  <si>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</si>
  <si>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</si>
  <si>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</si>
  <si>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</si>
  <si>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</si>
  <si>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</si>
  <si>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</si>
  <si>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</si>
  <si>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</si>
  <si>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</si>
  <si>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</si>
  <si>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</si>
  <si>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</si>
  <si>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</si>
  <si>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</si>
  <si>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</si>
  <si>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</si>
  <si>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</si>
  <si>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</si>
  <si>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</si>
  <si>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</si>
  <si>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</si>
  <si>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</si>
  <si>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</si>
  <si>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</si>
  <si>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</si>
  <si>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</si>
  <si>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</si>
  <si>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</si>
  <si>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</si>
  <si>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</si>
  <si>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</si>
  <si>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</si>
  <si>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</si>
  <si>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</si>
  <si>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</si>
  <si>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</si>
  <si>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</si>
  <si>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</si>
  <si>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</si>
  <si>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</si>
  <si>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</si>
  <si>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</si>
  <si>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</si>
  <si>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</si>
  <si>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</si>
  <si>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</si>
  <si>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</si>
  <si>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</si>
  <si>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</si>
  <si>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</si>
  <si>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</si>
  <si>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</si>
  <si>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</si>
  <si>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</si>
  <si>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</si>
  <si>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</si>
  <si>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</si>
  <si>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</si>
  <si>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</si>
  <si>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</si>
  <si>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</si>
  <si>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</si>
  <si>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</si>
  <si>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</si>
  <si>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</si>
  <si>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</si>
  <si>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</si>
  <si>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</si>
  <si>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</si>
  <si>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</si>
  <si>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</si>
  <si>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</si>
  <si>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</si>
  <si>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</si>
  <si>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</si>
  <si>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</si>
  <si>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</si>
  <si>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</si>
  <si>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</si>
  <si>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</si>
  <si>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</si>
  <si>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</si>
  <si>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</si>
  <si>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</si>
  <si>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</si>
  <si>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</si>
  <si>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</si>
  <si>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</si>
  <si>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</si>
  <si>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</si>
  <si>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</si>
  <si>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</si>
  <si>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</si>
  <si>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</si>
  <si>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</si>
  <si>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</si>
  <si>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</si>
  <si>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</si>
  <si>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</si>
  <si>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</si>
  <si>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</si>
  <si>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</si>
  <si>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</si>
  <si>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</si>
  <si>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</si>
  <si>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</si>
  <si>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</si>
  <si>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</si>
  <si>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</si>
  <si>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</si>
  <si>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</si>
  <si>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</si>
  <si>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</si>
  <si>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</si>
  <si>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</si>
  <si>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</si>
  <si>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</si>
  <si>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</si>
  <si>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</si>
  <si>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</si>
  <si>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</si>
  <si>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</si>
  <si>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</si>
  <si>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</si>
  <si>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</si>
  <si>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</si>
  <si>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</si>
  <si>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</si>
  <si>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</si>
  <si>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</si>
  <si>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</si>
  <si>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</si>
  <si>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</si>
  <si>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</si>
  <si>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</si>
  <si>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</si>
  <si>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</si>
  <si>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</si>
  <si>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</si>
  <si>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</si>
  <si>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</si>
  <si>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</si>
  <si>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</si>
  <si>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</si>
  <si>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</si>
  <si>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</si>
  <si>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</si>
  <si>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</si>
  <si>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</si>
  <si>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</si>
  <si>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</si>
  <si>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</si>
  <si>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</si>
  <si>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</si>
  <si>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</si>
  <si>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</si>
  <si>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</si>
  <si>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</si>
  <si>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</si>
  <si>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</si>
  <si>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</si>
  <si>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</si>
  <si>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</si>
  <si>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</si>
  <si>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</si>
  <si>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</si>
  <si>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</si>
  <si>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</si>
  <si>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</si>
  <si>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</si>
  <si>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</si>
  <si>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</si>
  <si>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</si>
  <si>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</si>
  <si>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</si>
  <si>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</si>
  <si>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</si>
  <si>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</si>
  <si>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</si>
  <si>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</si>
  <si>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</si>
  <si>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</si>
  <si>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</si>
  <si>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</si>
  <si>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</si>
  <si>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</si>
  <si>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</si>
  <si>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</si>
  <si>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</si>
  <si>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</si>
  <si>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</si>
  <si>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</si>
  <si>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</si>
  <si>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</si>
  <si>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</si>
  <si>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</si>
  <si>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</si>
  <si>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</si>
  <si>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</si>
  <si>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</si>
  <si>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</si>
  <si>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</si>
  <si>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</si>
  <si>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</si>
  <si>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</si>
  <si>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</si>
  <si>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</si>
  <si>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</si>
  <si>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</si>
  <si>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</si>
  <si>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</si>
  <si>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</si>
  <si>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</si>
  <si>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</si>
  <si>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</si>
  <si>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</si>
  <si>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</si>
  <si>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</si>
  <si>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</si>
  <si>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</si>
  <si>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</si>
  <si>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</si>
  <si>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</si>
  <si>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</si>
  <si>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</si>
  <si>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</si>
  <si>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</si>
  <si>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</si>
  <si>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</si>
  <si>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</si>
  <si>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</si>
  <si>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</si>
  <si>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</si>
  <si>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</si>
  <si>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</si>
  <si>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</si>
  <si>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</si>
  <si>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</si>
  <si>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</si>
  <si>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</si>
  <si>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</si>
  <si>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</si>
  <si>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</si>
  <si>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</si>
  <si>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</si>
  <si>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</si>
  <si>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</si>
  <si>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</si>
  <si>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</si>
  <si>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</si>
  <si>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</si>
  <si>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</si>
  <si>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</si>
  <si>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</si>
  <si>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</si>
  <si>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</si>
  <si>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</si>
  <si>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</si>
  <si>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</si>
  <si>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</si>
  <si>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</si>
  <si>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</si>
  <si>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</si>
  <si>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</si>
  <si>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</si>
  <si>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</si>
  <si>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</si>
  <si>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</si>
  <si>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</si>
  <si>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</si>
  <si>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</si>
  <si>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</si>
  <si>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</si>
  <si>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</si>
  <si>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</si>
  <si>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</si>
  <si>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</si>
  <si>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</si>
  <si>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</si>
  <si>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</si>
  <si>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</si>
  <si>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</si>
  <si>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</si>
  <si>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</si>
  <si>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</si>
  <si>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</si>
  <si>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</si>
  <si>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</si>
  <si>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</si>
  <si>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</si>
  <si>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</si>
  <si>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</si>
  <si>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</si>
  <si>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</si>
  <si>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</si>
  <si>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</si>
  <si>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</si>
  <si>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</si>
  <si>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</si>
  <si>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</si>
  <si>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</si>
  <si>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</si>
  <si>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</si>
  <si>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</si>
  <si>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</si>
  <si>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</si>
  <si>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</si>
  <si>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</si>
  <si>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</si>
  <si>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</si>
  <si>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</si>
  <si>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</si>
  <si>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</si>
  <si>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</si>
  <si>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</si>
  <si>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</si>
  <si>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</si>
  <si>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</si>
  <si>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</si>
  <si>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</si>
  <si>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</si>
  <si>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</si>
  <si>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</si>
  <si>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</si>
  <si>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</si>
  <si>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</si>
  <si>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</si>
  <si>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</si>
  <si>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</si>
  <si>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</si>
  <si>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</si>
  <si>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</si>
  <si>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</si>
  <si>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</si>
  <si>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</si>
  <si>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</si>
  <si>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</si>
  <si>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</si>
  <si>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</si>
  <si>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</si>
  <si>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</si>
  <si>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</si>
  <si>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</si>
  <si>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</si>
  <si>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</si>
  <si>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</si>
  <si>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</si>
  <si>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</si>
  <si>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</si>
  <si>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</si>
  <si>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</si>
  <si>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</si>
  <si>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</si>
  <si>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</si>
  <si>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</si>
  <si>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</si>
  <si>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</si>
  <si>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</si>
  <si>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</si>
  <si>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</si>
  <si>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</si>
  <si>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</si>
  <si>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</si>
  <si>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</si>
  <si>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</si>
  <si>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</si>
  <si>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</si>
  <si>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</si>
  <si>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</si>
  <si>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</si>
  <si>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</si>
  <si>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</si>
  <si>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</si>
  <si>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</si>
  <si>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</si>
  <si>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</si>
  <si>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</si>
  <si>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</si>
  <si>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</si>
  <si>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</si>
  <si>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</si>
  <si>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</si>
  <si>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</si>
  <si>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</si>
  <si>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</si>
  <si>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</si>
  <si>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</si>
  <si>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</si>
  <si>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</si>
  <si>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</si>
  <si>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</si>
  <si>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</si>
  <si>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</si>
  <si>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</si>
  <si>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</si>
  <si>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</si>
  <si>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</si>
  <si>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</si>
  <si>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</si>
  <si>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</si>
  <si>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</si>
  <si>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</si>
  <si>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</si>
  <si>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</si>
  <si>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</si>
  <si>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</si>
  <si>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</si>
  <si>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</si>
  <si>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</si>
  <si>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</si>
  <si>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</si>
  <si>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</si>
  <si>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</si>
  <si>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</si>
  <si>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</si>
  <si>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</si>
  <si>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</si>
  <si>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</si>
  <si>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</si>
  <si>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</si>
  <si>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</si>
  <si>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</si>
  <si>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</si>
  <si>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</si>
  <si>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</si>
  <si>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</si>
  <si>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</si>
  <si>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</si>
  <si>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</si>
  <si>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</si>
  <si>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</si>
  <si>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</si>
  <si>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</si>
  <si>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</si>
  <si>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</si>
  <si>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</si>
  <si>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</si>
  <si>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</si>
  <si>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</si>
  <si>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</si>
  <si>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</si>
  <si>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</si>
  <si>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</si>
  <si>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</si>
  <si>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</si>
  <si>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</si>
  <si>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</si>
  <si>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</si>
  <si>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</si>
  <si>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</si>
  <si>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</si>
  <si>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</si>
  <si>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</si>
  <si>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</si>
  <si>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</si>
  <si>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</si>
  <si>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</si>
  <si>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</si>
  <si>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</si>
  <si>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</si>
  <si>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</si>
  <si>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</si>
  <si>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</si>
  <si>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</si>
  <si>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</si>
  <si>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</si>
  <si>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</si>
  <si>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</si>
  <si>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</si>
  <si>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</si>
  <si>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</si>
  <si>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</si>
  <si>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</si>
  <si>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</si>
  <si>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</si>
  <si>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</si>
  <si>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</si>
  <si>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</si>
  <si>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</si>
  <si>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</si>
  <si>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</si>
  <si>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</si>
  <si>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</si>
  <si>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</si>
  <si>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</si>
  <si>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</si>
  <si>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</si>
  <si>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</si>
  <si>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</si>
  <si>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</si>
  <si>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</si>
  <si>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</si>
  <si>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</si>
  <si>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</si>
  <si>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</si>
  <si>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</si>
  <si>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</si>
  <si>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</si>
  <si>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</si>
  <si>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</si>
  <si>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</si>
  <si>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</si>
  <si>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</si>
  <si>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</si>
  <si>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</si>
  <si>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</si>
  <si>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</si>
  <si>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</si>
  <si>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</si>
  <si>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</si>
  <si>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</si>
  <si>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</si>
  <si>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</si>
  <si>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</si>
  <si>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</si>
  <si>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</si>
  <si>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</si>
  <si>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</si>
  <si>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</si>
  <si>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</si>
  <si>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</si>
  <si>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</si>
  <si>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</si>
  <si>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</si>
  <si>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</si>
  <si>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</si>
  <si>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</si>
  <si>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</si>
  <si>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</si>
  <si>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</si>
  <si>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</si>
  <si>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</si>
  <si>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</si>
  <si>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</si>
  <si>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</si>
  <si>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</si>
  <si>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</si>
  <si>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</si>
  <si>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</si>
  <si>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</si>
  <si>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</si>
  <si>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</si>
  <si>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</si>
  <si>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</si>
  <si>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</si>
  <si>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</si>
  <si>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</si>
  <si>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</si>
  <si>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</si>
  <si>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</si>
  <si>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</si>
  <si>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</si>
  <si>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</si>
  <si>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</si>
  <si>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</si>
  <si>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</si>
  <si>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</si>
  <si>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</si>
  <si>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</si>
  <si>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</si>
  <si>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</si>
  <si>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</si>
  <si>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</si>
  <si>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</si>
  <si>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</si>
  <si>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</si>
  <si>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</si>
  <si>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</si>
  <si>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</si>
  <si>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</si>
  <si>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</si>
  <si>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</si>
  <si>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</si>
  <si>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</si>
  <si>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</si>
  <si>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</si>
  <si>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</si>
  <si>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</si>
  <si>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</si>
  <si>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</si>
  <si>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</si>
  <si>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</si>
  <si>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</si>
  <si>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</si>
  <si>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</si>
  <si>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</si>
  <si>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</si>
  <si>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</si>
  <si>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</si>
  <si>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</si>
  <si>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</si>
  <si>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</si>
  <si>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</si>
  <si>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</si>
  <si>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</si>
  <si>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</si>
  <si>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</si>
  <si>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</si>
  <si>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</si>
  <si>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</si>
  <si>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</si>
  <si>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</si>
  <si>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</si>
  <si>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</si>
  <si>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</si>
  <si>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</si>
  <si>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</si>
  <si>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</si>
  <si>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</si>
  <si>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</si>
  <si>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</si>
  <si>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</si>
  <si>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</si>
  <si>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</si>
  <si>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</si>
  <si>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</si>
  <si>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</si>
  <si>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</si>
  <si>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</si>
  <si>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</si>
  <si>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</si>
  <si>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</si>
  <si>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</si>
  <si>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</si>
  <si>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</si>
  <si>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</si>
  <si>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</si>
  <si>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</si>
  <si>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</si>
  <si>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</si>
  <si>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</si>
  <si>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</si>
  <si>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</si>
  <si>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</si>
  <si>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</si>
  <si>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</si>
  <si>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</si>
  <si>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</si>
  <si>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</si>
  <si>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</si>
  <si>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</si>
  <si>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</si>
  <si>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</si>
  <si>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</si>
  <si>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</si>
  <si>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</si>
  <si>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</si>
  <si>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</si>
  <si>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</si>
  <si>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</si>
  <si>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</si>
  <si>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</si>
  <si>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</si>
  <si>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</si>
  <si>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</si>
  <si>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</si>
  <si>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</si>
  <si>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</si>
  <si>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</si>
  <si>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</si>
  <si>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</si>
  <si>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</si>
  <si>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</si>
  <si>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</si>
  <si>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</si>
  <si>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</si>
  <si>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</si>
  <si>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</si>
  <si>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</si>
  <si>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</si>
  <si>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</si>
  <si>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</si>
  <si>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</si>
  <si>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</si>
  <si>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</si>
  <si>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</si>
  <si>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</si>
  <si>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</si>
  <si>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</si>
  <si>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</si>
  <si>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</si>
  <si>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</si>
  <si>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</si>
  <si>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</si>
  <si>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</si>
  <si>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</si>
  <si>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</si>
  <si>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</si>
  <si>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</si>
  <si>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</si>
  <si>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</si>
  <si>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</si>
  <si>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</si>
  <si>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</si>
  <si>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</si>
  <si>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</si>
  <si>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</si>
  <si>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</si>
  <si>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</si>
  <si>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</si>
  <si>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</si>
  <si>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</si>
  <si>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</si>
  <si>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</si>
  <si>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</si>
  <si>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</si>
  <si>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</si>
  <si>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</si>
  <si>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</si>
  <si>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</si>
  <si>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</si>
  <si>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</si>
  <si>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</si>
  <si>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</si>
  <si>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</si>
  <si>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</si>
  <si>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</si>
  <si>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</si>
  <si>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</si>
  <si>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</si>
  <si>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</si>
  <si>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</si>
  <si>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</si>
  <si>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</si>
  <si>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</si>
  <si>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</si>
  <si>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</si>
  <si>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</si>
  <si>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</si>
  <si>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</si>
  <si>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</si>
  <si>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</si>
  <si>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</si>
  <si>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</si>
  <si>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</si>
  <si>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</si>
  <si>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</si>
  <si>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</si>
  <si>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</si>
  <si>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</si>
  <si>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</si>
  <si>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</si>
  <si>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</si>
  <si>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</si>
  <si>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</si>
  <si>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</si>
  <si>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</si>
  <si>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</si>
  <si>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</si>
  <si>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</si>
  <si>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</si>
  <si>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</si>
  <si>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</si>
  <si>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</si>
  <si>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</si>
  <si>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</si>
  <si>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</si>
  <si>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</si>
  <si>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</si>
  <si>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</si>
  <si>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</si>
  <si>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</si>
  <si>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</si>
  <si>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</si>
  <si>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</si>
  <si>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</si>
  <si>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</si>
  <si>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</si>
  <si>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</si>
  <si>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</si>
  <si>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</si>
  <si>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</si>
  <si>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</si>
  <si>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</si>
  <si>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</si>
  <si>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</si>
  <si>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</si>
  <si>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</si>
  <si>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</si>
  <si>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</si>
  <si>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</si>
  <si>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</si>
  <si>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</si>
  <si>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</si>
  <si>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</si>
  <si>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</si>
  <si>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</si>
  <si>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</si>
  <si>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</si>
  <si>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</si>
  <si>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</si>
  <si>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</si>
  <si>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</si>
  <si>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</si>
  <si>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</si>
  <si>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</si>
  <si>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</si>
  <si>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</si>
  <si>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</si>
  <si>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</si>
  <si>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</si>
  <si>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</si>
  <si>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</si>
  <si>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</si>
  <si>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</si>
  <si>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</si>
  <si>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</si>
  <si>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</si>
  <si>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</si>
  <si>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</si>
  <si>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</si>
  <si>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</si>
  <si>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</si>
  <si>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</si>
  <si>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</si>
  <si>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</si>
  <si>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</si>
  <si>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</si>
  <si>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</si>
  <si>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</si>
  <si>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</si>
  <si>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</si>
  <si>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</si>
  <si>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</si>
  <si>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</si>
  <si>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</si>
  <si>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</si>
  <si>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</si>
  <si>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</si>
  <si>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</si>
  <si>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</si>
  <si>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</si>
  <si>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</si>
  <si>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</si>
  <si>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</si>
  <si>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</si>
  <si>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</si>
  <si>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</si>
  <si>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</si>
  <si>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</si>
  <si>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</si>
  <si>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</si>
  <si>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</si>
  <si>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</si>
  <si>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</si>
  <si>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</si>
  <si>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</si>
  <si>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</si>
  <si>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</si>
  <si>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</si>
  <si>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</si>
  <si>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</si>
  <si>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</si>
  <si>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</si>
  <si>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</si>
  <si>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</si>
  <si>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</si>
  <si>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</si>
  <si>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</si>
  <si>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</si>
  <si>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</si>
  <si>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</si>
  <si>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</si>
  <si>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</si>
  <si>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</si>
  <si>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</si>
  <si>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</si>
  <si>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</si>
  <si>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</si>
  <si>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</si>
  <si>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</si>
  <si>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</si>
  <si>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</si>
  <si>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</si>
  <si>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</si>
  <si>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</si>
  <si>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</si>
  <si>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</si>
  <si>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</si>
  <si>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</si>
  <si>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</si>
  <si>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</si>
  <si>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</si>
  <si>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</si>
  <si>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</si>
  <si>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</si>
  <si>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</si>
  <si>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</si>
  <si>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</si>
  <si>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</si>
  <si>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</si>
  <si>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</si>
  <si>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</si>
  <si>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</si>
  <si>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</si>
  <si>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</si>
  <si>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</si>
  <si>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</si>
  <si>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</si>
  <si>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</si>
  <si>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</si>
  <si>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</si>
  <si>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</si>
  <si>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</si>
  <si>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</si>
  <si>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</si>
  <si>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</si>
  <si>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</si>
  <si>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</si>
  <si>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</si>
  <si>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</si>
  <si>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</si>
  <si>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</si>
  <si>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</si>
  <si>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</si>
  <si>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</si>
  <si>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</si>
  <si>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</si>
  <si>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</si>
  <si>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</si>
  <si>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</si>
  <si>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</si>
  <si>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</si>
  <si>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</si>
  <si>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</si>
  <si>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</si>
  <si>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</si>
  <si>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</si>
  <si>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</si>
  <si>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</si>
  <si>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</si>
  <si>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</si>
  <si>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</si>
  <si>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</si>
  <si>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</si>
  <si>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</si>
  <si>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</si>
  <si>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</si>
  <si>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</si>
  <si>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</si>
  <si>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</si>
  <si>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</si>
  <si>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</si>
  <si>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</si>
  <si>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</si>
  <si>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</si>
  <si>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</si>
  <si>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</si>
  <si>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</si>
  <si>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</si>
  <si>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</si>
  <si>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</si>
  <si>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</si>
  <si>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</si>
  <si>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</si>
  <si>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</si>
  <si>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</si>
  <si>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</si>
  <si>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</si>
  <si>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</si>
  <si>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</si>
  <si>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</si>
  <si>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</si>
  <si>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</si>
  <si>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</si>
  <si>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</si>
  <si>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</si>
  <si>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</si>
  <si>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</si>
  <si>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</si>
  <si>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</si>
  <si>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</si>
  <si>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</si>
  <si>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</si>
  <si>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</si>
  <si>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</si>
  <si>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</si>
  <si>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</si>
  <si>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</si>
  <si>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</si>
  <si>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</si>
  <si>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</si>
  <si>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</si>
  <si>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</si>
  <si>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</si>
  <si>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</si>
  <si>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</si>
  <si>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</si>
  <si>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</si>
  <si>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</si>
  <si>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</si>
  <si>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</si>
  <si>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</si>
  <si>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</si>
  <si>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</si>
  <si>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</si>
  <si>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</si>
  <si>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</si>
  <si>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</si>
  <si>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</si>
  <si>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</si>
  <si>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</si>
  <si>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</si>
  <si>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</si>
  <si>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</si>
  <si>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</si>
  <si>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</si>
  <si>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</si>
  <si>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</si>
  <si>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</si>
  <si>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</si>
  <si>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</si>
  <si>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</si>
  <si>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</si>
  <si>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</si>
  <si>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</si>
  <si>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</si>
  <si>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</si>
  <si>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</si>
  <si>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</si>
  <si>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</si>
  <si>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</si>
  <si>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</si>
  <si>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</si>
  <si>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</si>
  <si>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</si>
  <si>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</si>
  <si>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</si>
  <si>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</si>
  <si>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</si>
  <si>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</si>
  <si>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</si>
  <si>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</si>
  <si>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</si>
  <si>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</si>
  <si>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</si>
  <si>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</si>
  <si>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</si>
  <si>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</si>
  <si>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</si>
  <si>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</si>
  <si>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</si>
  <si>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</si>
  <si>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</si>
  <si>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</si>
  <si>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</si>
  <si>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</si>
  <si>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</si>
  <si>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</si>
  <si>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</si>
  <si>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</si>
  <si>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</si>
  <si>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</si>
  <si>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</si>
  <si>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</si>
  <si>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</si>
  <si>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</si>
  <si>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</si>
  <si>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</si>
  <si>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</si>
  <si>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</si>
  <si>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</si>
  <si>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</si>
  <si>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</si>
  <si>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</si>
  <si>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</si>
  <si>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</si>
  <si>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</si>
  <si>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</si>
  <si>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</si>
  <si>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</si>
  <si>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</si>
  <si>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</si>
  <si>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</si>
  <si>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</si>
  <si>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</si>
  <si>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</si>
  <si>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</si>
  <si>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</si>
  <si>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</si>
  <si>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</si>
  <si>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</si>
  <si>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</si>
  <si>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</si>
  <si>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</si>
  <si>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</si>
  <si>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</si>
  <si>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</si>
  <si>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</si>
  <si>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</si>
  <si>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</si>
  <si>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</si>
  <si>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</si>
  <si>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</si>
  <si>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</si>
  <si>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</si>
  <si>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</si>
  <si>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</si>
  <si>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</si>
  <si>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</si>
  <si>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</si>
  <si>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</si>
  <si>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</si>
  <si>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</si>
  <si>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</si>
  <si>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</si>
  <si>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</si>
  <si>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</si>
  <si>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</si>
  <si>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</si>
  <si>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</si>
  <si>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</si>
  <si>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</si>
  <si>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</si>
  <si>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</si>
  <si>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</si>
  <si>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</si>
  <si>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</si>
  <si>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</si>
  <si>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</si>
  <si>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</si>
  <si>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</si>
  <si>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</si>
  <si>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</si>
  <si>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</si>
  <si>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</si>
  <si>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</si>
  <si>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</si>
  <si>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</si>
  <si>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</si>
  <si>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</si>
  <si>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</si>
  <si>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</si>
  <si>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</si>
  <si>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</si>
  <si>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</si>
  <si>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</si>
  <si>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</si>
  <si>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</si>
  <si>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</si>
  <si>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</si>
  <si>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</si>
  <si>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</si>
  <si>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</si>
  <si>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</si>
  <si>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</si>
  <si>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</si>
  <si>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</si>
  <si>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</si>
  <si>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</si>
  <si>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</si>
  <si>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</si>
  <si>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</si>
  <si>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</si>
  <si>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</si>
  <si>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</si>
  <si>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</si>
  <si>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</si>
  <si>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</si>
  <si>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</si>
  <si>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</si>
  <si>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</si>
  <si>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</si>
  <si>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</si>
  <si>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</si>
  <si>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</si>
  <si>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</si>
  <si>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</si>
  <si>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</si>
  <si>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</si>
  <si>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</si>
  <si>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</si>
  <si>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</si>
  <si>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</si>
  <si>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</si>
  <si>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</si>
  <si>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</si>
  <si>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</si>
  <si>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</si>
  <si>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</si>
  <si>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</si>
  <si>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</si>
  <si>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</si>
  <si>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</si>
  <si>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</si>
  <si>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</si>
  <si>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</si>
  <si>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</si>
  <si>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</si>
  <si>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</si>
  <si>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</si>
  <si>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</si>
  <si>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</si>
  <si>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</si>
  <si>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</si>
  <si>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</si>
  <si>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</si>
  <si>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</si>
  <si>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</si>
  <si>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</si>
  <si>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</si>
  <si>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</si>
  <si>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</si>
  <si>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</si>
  <si>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</si>
  <si>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</si>
  <si>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</si>
  <si>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</si>
  <si>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</si>
  <si>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</si>
  <si>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</si>
  <si>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</si>
  <si>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</si>
  <si>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</si>
  <si>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</si>
  <si>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</si>
  <si>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</si>
  <si>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</si>
  <si>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</si>
  <si>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</si>
  <si>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</si>
  <si>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</si>
  <si>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</si>
  <si>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</si>
  <si>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</si>
  <si>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</si>
  <si>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</si>
  <si>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</si>
  <si>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</si>
  <si>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</si>
  <si>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</si>
  <si>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</si>
  <si>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</si>
  <si>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</si>
  <si>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</si>
  <si>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</si>
  <si>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</si>
  <si>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</si>
  <si>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</si>
  <si>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</si>
  <si>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</si>
  <si>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</si>
  <si>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</si>
  <si>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</si>
  <si>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</si>
  <si>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</si>
  <si>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</si>
  <si>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</si>
  <si>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</si>
  <si>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</si>
  <si>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</si>
  <si>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</si>
  <si>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</si>
  <si>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</si>
  <si>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</si>
  <si>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</si>
  <si>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</si>
  <si>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</si>
  <si>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</si>
  <si>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</si>
  <si>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</si>
  <si>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</si>
  <si>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</si>
  <si>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</si>
  <si>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</si>
  <si>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</si>
  <si>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</si>
  <si>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</si>
  <si>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</si>
  <si>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</si>
  <si>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</si>
  <si>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</si>
  <si>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</si>
  <si>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</si>
  <si>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</si>
  <si>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</si>
  <si>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</si>
  <si>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</si>
  <si>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</si>
  <si>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</si>
  <si>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</si>
  <si>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</si>
  <si>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</si>
  <si>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</si>
  <si>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</si>
  <si>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</si>
  <si>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</si>
  <si>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</si>
  <si>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</si>
  <si>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</si>
  <si>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</si>
  <si>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</si>
  <si>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</si>
  <si>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</si>
  <si>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</si>
  <si>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</si>
  <si>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</si>
  <si>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</si>
  <si>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</si>
  <si>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</si>
  <si>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</si>
  <si>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</si>
  <si>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</si>
  <si>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</si>
  <si>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</si>
  <si>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</si>
  <si>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</si>
  <si>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</si>
  <si>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</si>
  <si>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</si>
  <si>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</si>
  <si>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</si>
  <si>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</si>
  <si>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</si>
  <si>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</si>
  <si>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</si>
  <si>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</si>
  <si>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</si>
  <si>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</si>
  <si>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</si>
  <si>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</si>
  <si>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</si>
  <si>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</si>
  <si>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</si>
  <si>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</si>
  <si>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</si>
  <si>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</si>
  <si>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</si>
  <si>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</si>
  <si>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</si>
  <si>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</si>
  <si>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</si>
  <si>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</si>
  <si>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</si>
  <si>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</si>
  <si>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</si>
  <si>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</si>
  <si>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</si>
  <si>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</si>
  <si>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</si>
  <si>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</si>
  <si>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</si>
  <si>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</si>
  <si>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</si>
  <si>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</si>
  <si>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</si>
  <si>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</si>
  <si>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</si>
  <si>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</si>
  <si>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</si>
  <si>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</si>
  <si>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</si>
  <si>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</si>
  <si>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</si>
  <si>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</si>
  <si>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</si>
  <si>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</si>
  <si>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</si>
  <si>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</si>
  <si>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</si>
  <si>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</si>
  <si>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</si>
  <si>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</si>
  <si>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</si>
  <si>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</si>
  <si>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</si>
  <si>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</si>
  <si>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</si>
  <si>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</si>
  <si>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</si>
  <si>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</si>
  <si>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</si>
  <si>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</si>
  <si>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</si>
  <si>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</si>
  <si>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</si>
  <si>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</si>
  <si>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</si>
  <si>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</si>
  <si>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</si>
  <si>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</si>
  <si>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</si>
  <si>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</si>
  <si>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</si>
  <si>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</si>
  <si>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</si>
  <si>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</si>
  <si>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</si>
  <si>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</si>
  <si>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</si>
  <si>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</si>
  <si>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</si>
  <si>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</si>
  <si>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</si>
  <si>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</si>
  <si>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</si>
  <si>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</si>
  <si>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</si>
  <si>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</si>
  <si>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</si>
  <si>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</si>
  <si>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</si>
  <si>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</si>
  <si>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</si>
  <si>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</si>
  <si>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</si>
  <si>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</si>
  <si>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</si>
  <si>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</si>
  <si>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</si>
  <si>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</si>
  <si>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</si>
  <si>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</si>
  <si>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</si>
  <si>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</si>
  <si>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</si>
  <si>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</si>
  <si>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</si>
  <si>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</si>
  <si>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</si>
  <si>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</si>
  <si>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</si>
  <si>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</si>
  <si>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</si>
  <si>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</si>
  <si>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</si>
  <si>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</si>
  <si>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</si>
  <si>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</si>
  <si>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</si>
  <si>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</si>
  <si>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</si>
  <si>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</si>
  <si>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</si>
  <si>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</si>
  <si>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</si>
  <si>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</si>
  <si>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</si>
  <si>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</si>
  <si>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</si>
  <si>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</si>
  <si>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</si>
  <si>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</si>
  <si>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</si>
  <si>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</si>
  <si>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</si>
  <si>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</si>
  <si>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</si>
  <si>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</si>
  <si>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</si>
  <si>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</si>
  <si>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</si>
  <si>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</si>
  <si>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</si>
  <si>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</si>
  <si>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</si>
  <si>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</si>
  <si>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</si>
  <si>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</si>
  <si>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</si>
  <si>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</si>
  <si>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</si>
  <si>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</si>
  <si>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</si>
  <si>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</si>
  <si>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</si>
  <si>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</si>
  <si>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</si>
  <si>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</si>
  <si>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</si>
  <si>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</si>
  <si>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</si>
  <si>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</si>
  <si>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</si>
  <si>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</si>
  <si>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</si>
  <si>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</si>
  <si>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</si>
  <si>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</si>
  <si>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</si>
  <si>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</si>
  <si>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</si>
  <si>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</si>
  <si>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</si>
  <si>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</si>
  <si>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</si>
  <si>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</si>
  <si>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</si>
  <si>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</si>
  <si>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</si>
  <si>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</si>
  <si>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</si>
  <si>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</si>
  <si>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</si>
  <si>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</si>
  <si>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</si>
  <si>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</si>
  <si>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</si>
  <si>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</si>
  <si>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</si>
  <si>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</si>
  <si>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</si>
  <si>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</si>
  <si>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</si>
  <si>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</si>
  <si>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</si>
  <si>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</si>
  <si>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</si>
  <si>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</si>
  <si>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</si>
  <si>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</si>
  <si>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</si>
  <si>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</si>
  <si>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</si>
  <si>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</si>
  <si>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</si>
  <si>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</si>
  <si>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</si>
  <si>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</si>
  <si>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</si>
  <si>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</si>
  <si>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</si>
  <si>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</si>
  <si>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</si>
  <si>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</si>
  <si>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</si>
  <si>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</si>
  <si>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</si>
  <si>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</si>
  <si>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</si>
  <si>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</si>
  <si>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</si>
  <si>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</si>
  <si>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</si>
  <si>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</si>
  <si>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</si>
  <si>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</si>
  <si>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</si>
  <si>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</si>
  <si>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</si>
  <si>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</si>
  <si>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</si>
  <si>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</si>
  <si>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</si>
  <si>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</si>
  <si>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</si>
  <si>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</si>
  <si>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</si>
  <si>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</si>
  <si>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</si>
  <si>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</si>
  <si>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</si>
  <si>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</si>
  <si>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</si>
  <si>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</si>
  <si>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</si>
  <si>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</si>
  <si>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</si>
  <si>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</si>
  <si>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</si>
  <si>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</si>
  <si>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</si>
  <si>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</si>
  <si>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</si>
  <si>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</si>
  <si>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</si>
  <si>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</si>
  <si>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</si>
  <si>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</si>
  <si>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</si>
  <si>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</si>
  <si>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</si>
  <si>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</si>
  <si>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</si>
  <si>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</si>
  <si>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</si>
  <si>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</si>
  <si>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</si>
  <si>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</si>
  <si>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</si>
  <si>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</si>
  <si>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</si>
  <si>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</si>
  <si>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</si>
  <si>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</si>
  <si>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</si>
  <si>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</si>
  <si>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</si>
  <si>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</si>
  <si>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</si>
  <si>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</si>
  <si>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</si>
  <si>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</si>
  <si>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</si>
  <si>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</si>
  <si>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</si>
  <si>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</si>
  <si>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</si>
  <si>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</si>
  <si>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</si>
  <si>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</si>
  <si>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</si>
  <si>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</si>
  <si>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</si>
  <si>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</si>
  <si>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</si>
  <si>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</si>
  <si>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</si>
  <si>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</si>
  <si>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</si>
  <si>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</si>
  <si>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</si>
  <si>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</si>
  <si>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</si>
  <si>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</si>
  <si>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</si>
  <si>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</si>
  <si>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</si>
  <si>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</si>
  <si>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</si>
  <si>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</si>
  <si>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</si>
  <si>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</si>
  <si>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</si>
  <si>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</si>
  <si>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</si>
  <si>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</si>
  <si>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</si>
  <si>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</si>
  <si>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</si>
  <si>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</si>
  <si>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</si>
  <si>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</si>
  <si>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</si>
  <si>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</si>
  <si>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</si>
  <si>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</si>
  <si>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</si>
  <si>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</si>
  <si>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</si>
  <si>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</si>
  <si>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</si>
  <si>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</si>
  <si>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</si>
  <si>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</si>
  <si>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</si>
  <si>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</si>
  <si>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</si>
  <si>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</si>
  <si>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</si>
  <si>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</si>
  <si>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</si>
  <si>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</si>
  <si>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</si>
  <si>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</si>
  <si>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</si>
  <si>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</si>
  <si>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</si>
  <si>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</si>
  <si>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</si>
  <si>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</si>
  <si>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</si>
  <si>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</si>
  <si>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</si>
  <si>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</si>
  <si>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</si>
  <si>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</si>
  <si>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</si>
  <si>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</si>
  <si>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</si>
  <si>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</si>
  <si>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</si>
  <si>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</si>
  <si>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</si>
  <si>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</si>
  <si>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</si>
  <si>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</si>
  <si>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</si>
  <si>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</si>
  <si>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</si>
  <si>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</si>
  <si>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</si>
  <si>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</si>
  <si>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</si>
  <si>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</si>
  <si>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</si>
  <si>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</si>
  <si>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</si>
  <si>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</si>
  <si>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</si>
  <si>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</si>
  <si>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</si>
  <si>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</si>
  <si>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</si>
  <si>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</si>
  <si>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</si>
  <si>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</si>
  <si>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</si>
  <si>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</si>
  <si>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</si>
  <si>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</si>
  <si>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</si>
  <si>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</si>
  <si>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</si>
  <si>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</si>
  <si>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</si>
  <si>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</si>
  <si>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</si>
  <si>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</si>
  <si>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</si>
  <si>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</si>
  <si>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</si>
  <si>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</si>
  <si>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</si>
  <si>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</si>
  <si>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</si>
  <si>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</si>
  <si>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</si>
  <si>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</si>
  <si>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</si>
  <si>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</si>
  <si>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</si>
  <si>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</si>
  <si>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</si>
  <si>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</si>
  <si>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</si>
  <si>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</si>
  <si>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</si>
  <si>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</si>
  <si>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</si>
  <si>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</si>
  <si>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</si>
  <si>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</si>
  <si>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</si>
  <si>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</si>
  <si>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</si>
  <si>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</si>
  <si>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</si>
  <si>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</si>
  <si>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</si>
  <si>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</si>
  <si>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</si>
  <si>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</si>
  <si>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</si>
  <si>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</si>
  <si>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</si>
  <si>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</si>
  <si>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</si>
  <si>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</si>
  <si>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</si>
  <si>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</si>
  <si>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</si>
  <si>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</si>
  <si>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</si>
  <si>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</si>
  <si>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</si>
  <si>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</si>
  <si>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</si>
  <si>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</si>
  <si>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</si>
  <si>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</si>
  <si>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</si>
  <si>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</si>
  <si>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</si>
  <si>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</si>
  <si>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</si>
  <si>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</si>
  <si>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</si>
  <si>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</si>
  <si>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</si>
  <si>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</si>
  <si>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</si>
  <si>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</si>
  <si>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</si>
  <si>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</si>
  <si>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</si>
  <si>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</si>
  <si>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</si>
  <si>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</si>
  <si>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</si>
  <si>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</si>
  <si>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</si>
  <si>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</si>
  <si>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</si>
  <si>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</si>
  <si>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</si>
  <si>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</si>
  <si>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</si>
  <si>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</si>
  <si>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</si>
  <si>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</si>
  <si>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</si>
  <si>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</si>
  <si>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</si>
  <si>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</si>
  <si>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</si>
  <si>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</si>
  <si>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</si>
  <si>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</si>
  <si>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</si>
  <si>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</si>
  <si>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</si>
  <si>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</si>
  <si>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</si>
  <si>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</si>
  <si>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</si>
  <si>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</si>
  <si>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</si>
  <si>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</si>
  <si>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</si>
  <si>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</si>
  <si>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</si>
  <si>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</si>
  <si>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</si>
  <si>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</si>
  <si>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</si>
  <si>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</si>
  <si>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</si>
  <si>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</si>
  <si>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</si>
  <si>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</si>
  <si>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</si>
  <si>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</si>
  <si>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</si>
  <si>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</si>
  <si>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</si>
  <si>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</si>
  <si>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</si>
  <si>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</si>
  <si>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</si>
  <si>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</si>
  <si>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</si>
  <si>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</si>
  <si>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</si>
  <si>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</si>
  <si>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</si>
  <si>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</si>
  <si>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</si>
  <si>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</si>
  <si>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</si>
  <si>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</si>
  <si>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</si>
  <si>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</si>
  <si>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</si>
  <si>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</si>
  <si>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</si>
  <si>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</si>
  <si>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</si>
  <si>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</si>
  <si>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</si>
  <si>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</si>
  <si>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</si>
  <si>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</si>
  <si>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</si>
  <si>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</si>
  <si>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</si>
  <si>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</si>
  <si>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</si>
  <si>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</si>
  <si>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</si>
  <si>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</si>
  <si>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</si>
  <si>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</si>
  <si>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</si>
  <si>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</si>
  <si>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</si>
  <si>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</si>
  <si>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</si>
  <si>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</si>
  <si>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</si>
  <si>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</si>
  <si>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</si>
  <si>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</si>
  <si>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</si>
  <si>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</si>
  <si>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</si>
  <si>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</si>
  <si>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</si>
  <si>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</si>
  <si>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</si>
  <si>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</si>
  <si>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</si>
  <si>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</si>
  <si>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</si>
  <si>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</si>
  <si>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</si>
  <si>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</si>
  <si>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</si>
  <si>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</si>
  <si>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</si>
  <si>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</si>
  <si>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</si>
  <si>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</si>
  <si>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</si>
  <si>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</si>
  <si>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</si>
  <si>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</si>
  <si>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</si>
  <si>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</si>
  <si>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</si>
  <si>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</si>
  <si>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</si>
  <si>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</si>
  <si>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</si>
  <si>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</si>
  <si>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</si>
  <si>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</si>
  <si>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</si>
  <si>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</si>
  <si>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</si>
  <si>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</si>
  <si>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</si>
  <si>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</si>
  <si>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</si>
  <si>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</si>
  <si>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</si>
  <si>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</si>
  <si>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</si>
  <si>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</si>
  <si>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</si>
  <si>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</si>
  <si>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</si>
  <si>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</si>
  <si>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</si>
  <si>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</si>
  <si>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</si>
  <si>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</si>
  <si>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</si>
  <si>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</si>
  <si>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</si>
  <si>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</si>
  <si>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</si>
  <si>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</si>
  <si>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</si>
  <si>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</si>
  <si>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</si>
  <si>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</si>
  <si>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</si>
  <si>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</si>
  <si>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</si>
  <si>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</si>
  <si>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</si>
  <si>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</si>
  <si>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</si>
  <si>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</si>
  <si>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</si>
  <si>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</si>
  <si>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</si>
  <si>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</si>
  <si>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</si>
  <si>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</si>
  <si>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</si>
  <si>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</si>
  <si>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</si>
  <si>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</si>
  <si>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</si>
  <si>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</si>
  <si>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</si>
  <si>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</si>
  <si>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</si>
  <si>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</si>
  <si>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</si>
  <si>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</si>
  <si>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</si>
  <si>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</si>
  <si>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</si>
  <si>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</si>
  <si>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</si>
  <si>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</si>
  <si>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</si>
  <si>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</si>
  <si>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</si>
  <si>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</si>
  <si>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</si>
  <si>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</si>
  <si>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</si>
  <si>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</si>
  <si>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</si>
  <si>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</si>
  <si>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</si>
  <si>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</si>
  <si>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</si>
  <si>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</si>
  <si>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</si>
  <si>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</si>
  <si>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</si>
  <si>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</si>
  <si>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</si>
  <si>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</si>
  <si>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</si>
  <si>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</si>
  <si>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</si>
  <si>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</si>
  <si>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</si>
  <si>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</si>
  <si>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</si>
  <si>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</si>
  <si>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</si>
  <si>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</si>
  <si>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</si>
  <si>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</si>
  <si>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</si>
  <si>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</si>
  <si>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</si>
  <si>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</si>
  <si>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</si>
  <si>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</si>
  <si>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</si>
  <si>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</si>
  <si>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</si>
  <si>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</si>
  <si>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</si>
  <si>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</si>
  <si>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</si>
  <si>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</si>
  <si>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</si>
  <si>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</si>
  <si>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</si>
  <si>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</si>
  <si>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</si>
  <si>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</si>
  <si>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</si>
  <si>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</si>
  <si>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</si>
  <si>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</si>
  <si>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</si>
  <si>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</si>
  <si>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</si>
  <si>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</si>
  <si>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</si>
  <si>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</si>
  <si>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</si>
  <si>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</si>
  <si>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</si>
  <si>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</si>
  <si>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</si>
  <si>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</si>
  <si>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</si>
  <si>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</si>
  <si>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</si>
  <si>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</si>
  <si>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</si>
  <si>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</si>
  <si>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</si>
  <si>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</si>
  <si>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</si>
  <si>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</si>
  <si>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</si>
  <si>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</si>
  <si>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</si>
  <si>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</si>
  <si>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</si>
  <si>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</si>
  <si>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</si>
  <si>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</si>
  <si>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</si>
  <si>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</si>
  <si>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</si>
  <si>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</si>
  <si>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</si>
  <si>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</si>
  <si>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</si>
  <si>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</si>
  <si>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</si>
  <si>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</si>
  <si>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</si>
  <si>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</si>
  <si>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</si>
  <si>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</si>
  <si>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</si>
  <si>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</si>
  <si>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</si>
  <si>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</si>
  <si>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</si>
  <si>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</si>
  <si>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</si>
  <si>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</si>
  <si>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</si>
  <si>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</si>
  <si>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</si>
  <si>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</si>
  <si>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</si>
  <si>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</si>
  <si>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</si>
  <si>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</si>
  <si>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</si>
  <si>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</si>
  <si>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</si>
  <si>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</si>
  <si>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</si>
  <si>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</si>
  <si>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</si>
  <si>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</si>
  <si>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</si>
  <si>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</si>
  <si>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</si>
  <si>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</si>
  <si>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</si>
  <si>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</si>
  <si>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</si>
  <si>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</si>
  <si>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</si>
  <si>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</si>
  <si>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</si>
  <si>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</si>
  <si>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</si>
  <si>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</si>
  <si>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</si>
  <si>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</si>
  <si>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</si>
  <si>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</si>
  <si>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</si>
  <si>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</si>
  <si>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</si>
  <si>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</si>
  <si>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</si>
  <si>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</si>
  <si>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</si>
  <si>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</si>
  <si>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</si>
  <si>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</si>
  <si>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</si>
  <si>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</si>
  <si>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</si>
  <si>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</si>
  <si>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</si>
  <si>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</si>
  <si>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</si>
  <si>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</si>
  <si>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</si>
  <si>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</si>
  <si>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</si>
  <si>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</si>
  <si>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</si>
  <si>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</si>
  <si>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</si>
  <si>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</si>
  <si>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</si>
  <si>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</si>
  <si>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</si>
  <si>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</si>
  <si>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</si>
  <si>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</si>
  <si>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</si>
  <si>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</si>
  <si>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</si>
  <si>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</si>
  <si>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</si>
  <si>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</si>
  <si>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</si>
  <si>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</si>
  <si>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</si>
  <si>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</si>
  <si>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</si>
  <si>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</si>
  <si>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</si>
  <si>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</si>
  <si>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</si>
  <si>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</si>
  <si>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</si>
  <si>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</si>
  <si>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</si>
  <si>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</si>
  <si>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</si>
  <si>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</si>
  <si>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</si>
  <si>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</si>
  <si>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</si>
  <si>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</si>
  <si>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</si>
  <si>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</si>
  <si>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</si>
  <si>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</si>
  <si>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</si>
  <si>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</si>
  <si>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</si>
  <si>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</si>
  <si>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</si>
  <si>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</si>
  <si>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</si>
  <si>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</si>
  <si>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</si>
  <si>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</si>
  <si>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</si>
  <si>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</si>
  <si>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</si>
  <si>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</si>
  <si>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</si>
  <si>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</si>
  <si>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</si>
  <si>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</si>
  <si>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</si>
  <si>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</si>
  <si>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</si>
  <si>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</si>
  <si>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</si>
  <si>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</si>
  <si>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</si>
  <si>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</si>
  <si>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</si>
  <si>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</si>
  <si>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</si>
  <si>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</si>
  <si>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</si>
  <si>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</si>
  <si>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</si>
  <si>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</si>
  <si>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</si>
  <si>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</si>
  <si>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</si>
  <si>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</si>
  <si>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</si>
  <si>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</si>
  <si>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</si>
  <si>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</si>
  <si>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</si>
  <si>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</si>
  <si>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</si>
  <si>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</si>
  <si>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</si>
  <si>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</si>
  <si>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</si>
  <si>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</si>
  <si>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</si>
  <si>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</si>
  <si>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</si>
  <si>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</si>
  <si>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</si>
  <si>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</si>
  <si>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</si>
  <si>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</si>
  <si>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</si>
  <si>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</si>
  <si>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</si>
  <si>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</si>
  <si>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</si>
  <si>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</si>
  <si>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</si>
  <si>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</si>
  <si>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</si>
  <si>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</si>
  <si>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</si>
  <si>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</si>
  <si>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</si>
  <si>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</si>
  <si>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</si>
  <si>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</si>
  <si>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</si>
  <si>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</si>
  <si>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</si>
  <si>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</si>
  <si>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</si>
  <si>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</si>
  <si>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</si>
  <si>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</si>
  <si>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</si>
  <si>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</si>
  <si>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</si>
  <si>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</si>
  <si>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</si>
  <si>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</si>
  <si>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</si>
  <si>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</si>
  <si>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</si>
  <si>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</si>
  <si>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</si>
  <si>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</si>
  <si>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</si>
  <si>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</si>
  <si>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</si>
  <si>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</si>
  <si>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</si>
  <si>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</si>
  <si>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</si>
  <si>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</si>
  <si>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</si>
  <si>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</si>
  <si>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</si>
  <si>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</si>
  <si>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</si>
  <si>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</si>
  <si>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</si>
  <si>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</si>
  <si>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</si>
  <si>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</si>
  <si>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</si>
  <si>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</si>
  <si>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</si>
  <si>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</si>
  <si>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</si>
  <si>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</si>
  <si>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</si>
  <si>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</si>
  <si>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</si>
  <si>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</si>
  <si>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</si>
  <si>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</si>
  <si>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</si>
  <si>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</si>
  <si>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</si>
  <si>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</si>
  <si>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</si>
  <si>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</si>
  <si>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</si>
  <si>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</si>
  <si>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</si>
  <si>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</si>
  <si>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</si>
  <si>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</si>
  <si>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</si>
  <si>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</si>
  <si>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</si>
  <si>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</si>
  <si>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</si>
  <si>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</si>
  <si>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</si>
  <si>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</si>
  <si>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</si>
  <si>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</si>
  <si>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</si>
  <si>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</si>
  <si>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</si>
  <si>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</si>
  <si>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</si>
  <si>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</si>
  <si>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</si>
  <si>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</si>
  <si>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</si>
  <si>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</si>
  <si>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</si>
  <si>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</si>
  <si>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</si>
  <si>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</si>
  <si>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</si>
  <si>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</si>
  <si>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</si>
  <si>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</si>
  <si>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</si>
  <si>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</si>
  <si>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</si>
  <si>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</si>
  <si>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</si>
  <si>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</si>
  <si>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</si>
  <si>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</si>
  <si>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</si>
  <si>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</si>
  <si>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</si>
  <si>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</si>
  <si>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</si>
  <si>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</si>
  <si>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</si>
  <si>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</si>
  <si>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</si>
  <si>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</si>
  <si>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</si>
  <si>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</si>
  <si>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</si>
  <si>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</si>
  <si>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</si>
  <si>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</si>
  <si>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</si>
  <si>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</si>
  <si>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</si>
  <si>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</si>
  <si>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</si>
  <si>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</si>
  <si>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</si>
  <si>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</si>
  <si>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</si>
  <si>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</si>
  <si>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</si>
  <si>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</si>
  <si>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</si>
  <si>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</si>
  <si>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</si>
  <si>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</si>
  <si>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</si>
  <si>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</si>
  <si>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</si>
  <si>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</si>
  <si>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</si>
  <si>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</si>
  <si>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</si>
  <si>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</si>
  <si>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</si>
  <si>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</si>
  <si>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</si>
  <si>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</si>
  <si>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</si>
  <si>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</si>
  <si>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</si>
  <si>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</si>
  <si>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</si>
  <si>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</si>
  <si>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</si>
  <si>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</si>
  <si>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</si>
  <si>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</si>
  <si>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</si>
  <si>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</si>
  <si>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</si>
  <si>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</si>
  <si>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</si>
  <si>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</si>
  <si>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</si>
  <si>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</si>
  <si>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</si>
  <si>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</si>
  <si>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</si>
  <si>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</si>
  <si>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</si>
  <si>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</si>
  <si>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</si>
  <si>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</si>
  <si>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</si>
  <si>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</si>
  <si>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</si>
  <si>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</si>
  <si>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</si>
  <si>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</si>
  <si>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</si>
  <si>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</si>
  <si>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</si>
  <si>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</si>
  <si>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</si>
  <si>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</si>
  <si>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</si>
  <si>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</si>
  <si>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</si>
  <si>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</si>
  <si>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</si>
  <si>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</si>
  <si>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</si>
  <si>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</si>
  <si>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</si>
  <si>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</si>
  <si>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</si>
  <si>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</si>
  <si>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</si>
  <si>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</si>
  <si>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</si>
  <si>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</si>
  <si>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</si>
  <si>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</si>
  <si>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</si>
  <si>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</si>
  <si>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</si>
  <si>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</si>
  <si>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</si>
  <si>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</si>
  <si>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</si>
  <si>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</si>
  <si>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</si>
  <si>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</si>
  <si>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</si>
  <si>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</si>
  <si>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</si>
  <si>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</si>
  <si>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</si>
  <si>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</si>
  <si>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</si>
  <si>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</si>
  <si>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</si>
  <si>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</si>
  <si>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</si>
  <si>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</si>
  <si>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</si>
  <si>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</si>
  <si>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</si>
  <si>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</si>
  <si>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</si>
  <si>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</si>
  <si>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</si>
  <si>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</si>
  <si>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</si>
  <si>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</si>
  <si>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</si>
  <si>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</si>
  <si>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</si>
  <si>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</si>
  <si>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</si>
  <si>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</si>
  <si>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</si>
  <si>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</si>
  <si>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</si>
  <si>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</si>
  <si>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</si>
  <si>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</si>
  <si>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</si>
  <si>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</si>
  <si>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</si>
  <si>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</si>
  <si>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</si>
  <si>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</si>
  <si>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</si>
  <si>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</si>
  <si>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</si>
  <si>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</si>
  <si>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</si>
  <si>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</si>
  <si>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</si>
  <si>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</si>
  <si>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</si>
  <si>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</si>
  <si>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</si>
  <si>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</si>
  <si>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</si>
  <si>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</si>
  <si>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</si>
  <si>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</si>
  <si>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</si>
  <si>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</si>
  <si>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</si>
  <si>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</si>
  <si>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</si>
  <si>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</si>
  <si>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</si>
  <si>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</si>
  <si>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</si>
  <si>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</si>
  <si>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</si>
  <si>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</si>
  <si>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</si>
  <si>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</si>
  <si>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</si>
  <si>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</si>
  <si>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</si>
  <si>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</si>
  <si>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</si>
  <si>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</si>
  <si>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</si>
  <si>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</si>
  <si>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</si>
  <si>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</si>
  <si>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</si>
  <si>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</si>
  <si>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</si>
  <si>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</si>
  <si>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</si>
  <si>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</si>
  <si>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</si>
  <si>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</si>
  <si>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</si>
  <si>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</si>
  <si>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</si>
  <si>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</si>
  <si>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</si>
  <si>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</si>
  <si>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</si>
  <si>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</si>
  <si>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</si>
  <si>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</si>
  <si>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</si>
  <si>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</si>
  <si>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</si>
  <si>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</si>
  <si>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</si>
  <si>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</si>
  <si>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</si>
  <si>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</si>
  <si>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</si>
  <si>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</si>
  <si>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</si>
  <si>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</si>
  <si>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</si>
  <si>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</si>
  <si>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</si>
  <si>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</si>
  <si>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</si>
  <si>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</si>
  <si>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</si>
  <si>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</si>
  <si>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</si>
  <si>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</si>
  <si>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</si>
  <si>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</si>
  <si>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</si>
  <si>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</si>
  <si>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</si>
  <si>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</si>
  <si>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</si>
  <si>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</si>
  <si>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</si>
  <si>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</si>
  <si>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</si>
  <si>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</si>
  <si>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</si>
  <si>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</si>
  <si>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</si>
  <si>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</si>
  <si>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</si>
  <si>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</si>
  <si>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</si>
  <si>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</si>
  <si>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</si>
  <si>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</si>
  <si>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</si>
  <si>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</si>
  <si>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</si>
  <si>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</si>
  <si>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</si>
  <si>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</si>
  <si>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</si>
  <si>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</si>
  <si>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</si>
  <si>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</si>
  <si>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</si>
  <si>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</si>
  <si>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</si>
  <si>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</si>
  <si>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</si>
  <si>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</si>
  <si>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</si>
  <si>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</si>
  <si>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</si>
  <si>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</si>
  <si>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</si>
  <si>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</si>
  <si>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</si>
  <si>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</si>
  <si>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</si>
  <si>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</si>
  <si>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</si>
  <si>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</si>
  <si>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</si>
  <si>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</si>
  <si>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</si>
  <si>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</si>
  <si>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</si>
  <si>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</si>
  <si>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</si>
  <si>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</si>
  <si>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</si>
  <si>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</si>
  <si>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</si>
  <si>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</si>
  <si>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</si>
  <si>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</si>
  <si>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</si>
  <si>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</si>
  <si>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</si>
  <si>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</si>
  <si>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</si>
  <si>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</si>
  <si>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</si>
  <si>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</si>
  <si>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</si>
  <si>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</si>
  <si>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</si>
  <si>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</si>
  <si>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</si>
  <si>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</si>
  <si>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</si>
  <si>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</si>
  <si>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</si>
  <si>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</si>
  <si>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</si>
  <si>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</si>
  <si>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</si>
  <si>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</si>
  <si>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</si>
  <si>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</si>
  <si>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</si>
  <si>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</si>
  <si>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</si>
  <si>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</si>
  <si>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</si>
  <si>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</si>
  <si>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</si>
  <si>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</si>
  <si>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</si>
  <si>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</si>
  <si>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</si>
  <si>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</si>
  <si>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</si>
  <si>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</si>
  <si>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</si>
  <si>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</si>
  <si>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</si>
  <si>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</si>
  <si>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</si>
  <si>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</si>
  <si>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</si>
  <si>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</si>
  <si>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</si>
  <si>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</si>
  <si>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</si>
  <si>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</si>
  <si>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</si>
  <si>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</si>
  <si>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</si>
  <si>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</si>
  <si>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</si>
  <si>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</si>
  <si>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</si>
  <si>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</si>
  <si>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</si>
  <si>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</si>
  <si>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</si>
  <si>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</si>
  <si>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</si>
  <si>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</si>
  <si>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</si>
  <si>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</si>
  <si>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</si>
  <si>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</si>
  <si>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</si>
  <si>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</si>
  <si>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</si>
  <si>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</si>
  <si>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</si>
  <si>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</si>
  <si>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</si>
  <si>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</si>
  <si>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</si>
  <si>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</si>
  <si>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</si>
  <si>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</si>
  <si>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</si>
  <si>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</si>
  <si>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</si>
  <si>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</si>
  <si>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</si>
  <si>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</si>
  <si>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</si>
  <si>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</si>
  <si>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</si>
  <si>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</si>
  <si>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</si>
  <si>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</si>
  <si>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</si>
  <si>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</si>
  <si>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</si>
  <si>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</si>
  <si>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</si>
  <si>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</si>
  <si>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</si>
  <si>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</si>
  <si>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</si>
  <si>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</si>
  <si>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</si>
  <si>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</si>
  <si>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</si>
  <si>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</si>
  <si>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</si>
  <si>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</si>
  <si>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</si>
  <si>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</si>
  <si>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</si>
  <si>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</si>
  <si>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</si>
  <si>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</si>
  <si>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</si>
  <si>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</si>
  <si>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</si>
  <si>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</si>
  <si>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</si>
  <si>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</si>
  <si>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</si>
  <si>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</si>
  <si>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</si>
  <si>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</si>
  <si>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</si>
  <si>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</si>
  <si>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</si>
  <si>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</si>
  <si>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</si>
  <si>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</si>
  <si>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</si>
  <si>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</si>
  <si>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</si>
  <si>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</si>
  <si>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</si>
  <si>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</si>
  <si>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</si>
  <si>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</si>
  <si>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</si>
  <si>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</si>
  <si>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</si>
  <si>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</si>
  <si>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</si>
  <si>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</si>
  <si>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</si>
  <si>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</si>
  <si>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</si>
  <si>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</si>
  <si>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</si>
  <si>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</si>
  <si>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</si>
  <si>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</si>
  <si>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</si>
  <si>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</si>
  <si>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</si>
  <si>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</si>
  <si>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</si>
  <si>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</si>
  <si>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</si>
  <si>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</si>
  <si>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</si>
  <si>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</si>
  <si>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</si>
  <si>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</si>
  <si>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</si>
  <si>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</si>
  <si>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</si>
  <si>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</si>
  <si>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</si>
  <si>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</si>
  <si>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</si>
  <si>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</si>
  <si>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</si>
  <si>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</si>
  <si>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</si>
  <si>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</si>
  <si>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</si>
  <si>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</si>
  <si>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</si>
  <si>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</si>
  <si>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</si>
  <si>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</si>
  <si>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</si>
  <si>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</si>
  <si>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</si>
  <si>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</si>
  <si>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</si>
  <si>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</si>
  <si>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</si>
  <si>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</si>
  <si>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</si>
  <si>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</si>
  <si>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</si>
  <si>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</si>
  <si>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</si>
  <si>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</si>
  <si>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</si>
  <si>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</si>
  <si>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</si>
  <si>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</si>
  <si>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</si>
  <si>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</si>
  <si>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</si>
  <si>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</si>
  <si>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</si>
  <si>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</si>
  <si>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</si>
  <si>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</si>
  <si>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</si>
  <si>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</si>
  <si>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</si>
  <si>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</si>
  <si>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</si>
  <si>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</si>
  <si>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</si>
  <si>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</si>
  <si>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</si>
  <si>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</si>
  <si>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</si>
  <si>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</si>
  <si>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</si>
  <si>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</si>
  <si>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</si>
  <si>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</si>
  <si>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</si>
  <si>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</si>
  <si>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</si>
  <si>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</si>
  <si>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</si>
  <si>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</si>
  <si>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</si>
  <si>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</si>
  <si>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</si>
  <si>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</si>
  <si>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</si>
  <si>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</si>
  <si>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</si>
  <si>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</si>
  <si>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</si>
  <si>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</si>
  <si>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</si>
  <si>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</si>
  <si>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</si>
  <si>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</si>
  <si>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</si>
  <si>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</si>
  <si>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</si>
  <si>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</si>
  <si>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</si>
  <si>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</si>
  <si>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</si>
  <si>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</si>
  <si>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</si>
  <si>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</si>
  <si>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</si>
  <si>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</si>
  <si>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</si>
  <si>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</si>
  <si>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</si>
  <si>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</si>
  <si>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</si>
  <si>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</si>
  <si>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</si>
  <si>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</si>
  <si>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</si>
  <si>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</si>
  <si>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</si>
  <si>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</si>
  <si>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</si>
  <si>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</si>
  <si>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</si>
  <si>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</si>
  <si>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</si>
  <si>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</si>
  <si>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</si>
  <si>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</si>
  <si>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</si>
  <si>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</si>
  <si>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</si>
  <si>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</si>
  <si>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</si>
  <si>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</si>
  <si>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</si>
  <si>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</si>
  <si>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</si>
  <si>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</si>
  <si>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</si>
  <si>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</si>
  <si>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</si>
  <si>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</si>
  <si>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</si>
  <si>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</si>
  <si>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</si>
  <si>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</si>
  <si>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</si>
  <si>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</si>
  <si>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</si>
  <si>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</si>
  <si>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</si>
  <si>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</si>
  <si>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</si>
  <si>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</si>
  <si>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</si>
  <si>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</si>
  <si>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</si>
  <si>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</si>
  <si>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</si>
  <si>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</si>
  <si>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</si>
  <si>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</si>
  <si>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</si>
  <si>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</si>
  <si>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</si>
  <si>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</si>
  <si>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</si>
  <si>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</si>
  <si>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</si>
  <si>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</si>
  <si>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</si>
  <si>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</si>
  <si>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</si>
  <si>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</si>
  <si>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</si>
  <si>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</si>
  <si>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</si>
  <si>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</si>
  <si>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</si>
  <si>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</si>
  <si>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</si>
  <si>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</si>
  <si>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</si>
  <si>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</si>
  <si>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</si>
  <si>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</si>
  <si>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</si>
  <si>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</si>
  <si>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</si>
  <si>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</si>
  <si>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</si>
  <si>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</si>
  <si>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</si>
  <si>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</si>
  <si>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</si>
  <si>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</si>
  <si>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</si>
  <si>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</si>
  <si>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</si>
  <si>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</si>
  <si>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</si>
  <si>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</si>
  <si>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</si>
  <si>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</si>
  <si>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</si>
  <si>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</si>
  <si>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</si>
  <si>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</si>
  <si>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</si>
  <si>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</si>
  <si>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</si>
  <si>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</si>
  <si>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</si>
  <si>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</si>
  <si>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</si>
  <si>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</si>
  <si>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</si>
  <si>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</si>
  <si>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</si>
  <si>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</si>
  <si>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</si>
  <si>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</si>
  <si>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</si>
  <si>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</si>
  <si>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</si>
  <si>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</si>
  <si>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</si>
  <si>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</si>
  <si>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</si>
  <si>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</si>
  <si>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</si>
  <si>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</si>
  <si>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</si>
  <si>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</si>
  <si>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</si>
  <si>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</si>
  <si>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</si>
  <si>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</si>
  <si>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</si>
  <si>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</si>
  <si>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</si>
  <si>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</si>
  <si>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</si>
  <si>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</si>
  <si>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</si>
  <si>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</si>
  <si>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</si>
  <si>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</si>
  <si>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</si>
  <si>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</si>
  <si>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</si>
  <si>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</si>
  <si>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</si>
  <si>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</si>
  <si>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</si>
  <si>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</si>
  <si>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</si>
  <si>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</si>
  <si>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</si>
  <si>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</si>
  <si>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</si>
  <si>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</si>
  <si>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</si>
  <si>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</si>
  <si>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</si>
  <si>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</si>
  <si>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</si>
  <si>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</si>
  <si>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</si>
  <si>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</si>
  <si>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</si>
  <si>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</si>
  <si>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</si>
  <si>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</si>
  <si>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</si>
  <si>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</si>
  <si>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</si>
  <si>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</si>
  <si>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</si>
  <si>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</si>
  <si>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</si>
  <si>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</si>
  <si>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</si>
  <si>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</si>
  <si>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</si>
  <si>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</si>
  <si>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</si>
  <si>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</si>
  <si>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</si>
  <si>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</si>
  <si>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</si>
  <si>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</si>
  <si>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</si>
  <si>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</si>
  <si>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</si>
  <si>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</si>
  <si>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</si>
  <si>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</si>
  <si>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</si>
  <si>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</si>
  <si>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</si>
  <si>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</si>
  <si>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</si>
  <si>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</si>
  <si>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</si>
  <si>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</si>
  <si>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</si>
  <si>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</si>
  <si>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</si>
  <si>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</si>
  <si>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</si>
  <si>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</si>
  <si>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</si>
  <si>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</si>
  <si>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</si>
  <si>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</si>
  <si>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</si>
  <si>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</si>
  <si>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</si>
  <si>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</si>
  <si>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</si>
  <si>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</si>
  <si>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</si>
  <si>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</si>
  <si>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</si>
  <si>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</si>
  <si>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</si>
  <si>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</si>
  <si>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</si>
  <si>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</si>
  <si>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</si>
  <si>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</si>
  <si>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</si>
  <si>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</si>
  <si>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</si>
  <si>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</si>
  <si>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</si>
  <si>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</si>
  <si>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</si>
  <si>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</si>
  <si>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</si>
  <si>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</si>
  <si>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</si>
  <si>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</si>
  <si>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</si>
  <si>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</si>
  <si>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</si>
  <si>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</si>
  <si>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</si>
  <si>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</si>
  <si>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</si>
  <si>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</si>
  <si>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</si>
  <si>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</si>
  <si>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</si>
  <si>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</si>
  <si>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</si>
  <si>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</si>
  <si>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</si>
  <si>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</si>
  <si>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</si>
  <si>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</si>
  <si>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</si>
  <si>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</si>
  <si>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</si>
  <si>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</si>
  <si>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</si>
  <si>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</si>
  <si>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</si>
  <si>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</si>
  <si>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</si>
  <si>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</si>
  <si>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</si>
  <si>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</si>
  <si>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</si>
  <si>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</si>
  <si>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</si>
  <si>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</si>
  <si>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</si>
  <si>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</si>
  <si>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</si>
  <si>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</si>
  <si>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</si>
  <si>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</si>
  <si>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</si>
  <si>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</si>
  <si>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</si>
  <si>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</si>
  <si>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</si>
  <si>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</si>
  <si>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</si>
  <si>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</si>
  <si>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</si>
  <si>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</si>
  <si>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</si>
  <si>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</si>
  <si>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</si>
  <si>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</si>
  <si>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</si>
  <si>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</si>
  <si>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</si>
  <si>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</si>
  <si>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</si>
  <si>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</si>
  <si>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</si>
  <si>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</si>
  <si>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</si>
  <si>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</si>
  <si>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</si>
  <si>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</si>
  <si>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</si>
  <si>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</si>
  <si>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</si>
  <si>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</si>
  <si>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</si>
  <si>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</si>
  <si>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</si>
  <si>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</si>
  <si>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</si>
  <si>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</si>
  <si>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</si>
  <si>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</si>
  <si>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</si>
  <si>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</si>
  <si>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</si>
  <si>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</si>
  <si>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</si>
  <si>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</si>
  <si>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</si>
  <si>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</si>
  <si>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</si>
  <si>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</si>
  <si>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</si>
  <si>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</si>
  <si>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</si>
  <si>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</si>
  <si>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</si>
  <si>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</si>
  <si>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</si>
  <si>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</si>
  <si>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</si>
  <si>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</si>
  <si>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</si>
  <si>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</si>
  <si>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</si>
  <si>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</si>
  <si>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</si>
  <si>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</si>
  <si>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</si>
  <si>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</si>
  <si>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</si>
  <si>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</si>
  <si>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</si>
  <si>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</si>
  <si>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</si>
  <si>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</si>
  <si>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</si>
  <si>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</si>
  <si>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</si>
  <si>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</si>
  <si>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</si>
  <si>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</si>
  <si>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</si>
  <si>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</si>
  <si>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</si>
  <si>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</si>
  <si>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</si>
  <si>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</si>
  <si>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</si>
  <si>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</si>
  <si>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</si>
  <si>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</si>
  <si>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</si>
  <si>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</si>
  <si>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</si>
  <si>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</si>
  <si>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</si>
  <si>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</si>
  <si>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</si>
  <si>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</si>
  <si>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</si>
  <si>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</si>
  <si>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</si>
  <si>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</si>
  <si>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</si>
  <si>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</si>
  <si>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</si>
  <si>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</si>
  <si>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</si>
  <si>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</si>
  <si>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</si>
  <si>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</si>
  <si>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</si>
  <si>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</si>
  <si>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</si>
  <si>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</si>
  <si>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</si>
  <si>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</si>
  <si>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</si>
  <si>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</si>
  <si>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</si>
  <si>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</si>
  <si>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</si>
  <si>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</si>
  <si>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</si>
  <si>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</si>
  <si>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</si>
  <si>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</si>
  <si>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</si>
  <si>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</si>
  <si>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</si>
  <si>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</si>
  <si>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</si>
  <si>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</si>
  <si>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</si>
  <si>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</si>
  <si>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</si>
  <si>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</si>
  <si>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</si>
  <si>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</si>
  <si>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</si>
  <si>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</si>
  <si>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</si>
  <si>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</si>
  <si>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</si>
  <si>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</si>
  <si>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</si>
  <si>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</si>
  <si>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</si>
  <si>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</si>
  <si>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</si>
  <si>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</si>
  <si>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</si>
  <si>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</si>
  <si>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</si>
  <si>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</si>
  <si>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</si>
  <si>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</si>
  <si>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</si>
  <si>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</si>
  <si>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</si>
  <si>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</si>
  <si>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</si>
  <si>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</si>
  <si>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</si>
  <si>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</si>
  <si>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</si>
  <si>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</si>
  <si>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</si>
  <si>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</si>
  <si>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</si>
  <si>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</si>
  <si>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</si>
  <si>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</si>
  <si>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</si>
  <si>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</si>
  <si>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</si>
  <si>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</si>
  <si>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</si>
  <si>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</si>
  <si>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</si>
  <si>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</si>
  <si>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</si>
  <si>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</si>
  <si>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</si>
  <si>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</si>
  <si>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</si>
  <si>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</si>
  <si>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</si>
  <si>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</si>
  <si>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</si>
  <si>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</si>
  <si>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</si>
  <si>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</si>
  <si>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</si>
  <si>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</si>
  <si>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</si>
  <si>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</si>
  <si>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</si>
  <si>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</si>
  <si>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</si>
  <si>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</si>
  <si>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</si>
  <si>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</si>
  <si>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</si>
  <si>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</si>
  <si>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</si>
  <si>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</si>
  <si>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</si>
  <si>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</si>
  <si>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</si>
  <si>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</si>
  <si>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</si>
  <si>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</si>
  <si>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</si>
  <si>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</si>
  <si>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</si>
  <si>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</si>
  <si>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</si>
  <si>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</si>
  <si>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</si>
  <si>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</si>
  <si>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</si>
  <si>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</si>
  <si>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</si>
  <si>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</si>
  <si>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</si>
  <si>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</si>
  <si>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</si>
  <si>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</si>
  <si>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</si>
  <si>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</si>
  <si>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</si>
  <si>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</si>
  <si>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</si>
  <si>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</si>
  <si>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</si>
  <si>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</si>
  <si>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</si>
  <si>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</si>
  <si>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</si>
  <si>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</si>
  <si>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</si>
  <si>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</si>
  <si>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</si>
  <si>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</si>
  <si>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</si>
  <si>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</si>
  <si>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</si>
  <si>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</si>
  <si>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</si>
  <si>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</si>
  <si>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</si>
  <si>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</si>
  <si>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</si>
  <si>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</si>
  <si>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</si>
  <si>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</si>
  <si>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</si>
  <si>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</si>
  <si>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</si>
  <si>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</si>
  <si>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</si>
  <si>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</si>
  <si>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</si>
  <si>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</si>
  <si>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</si>
  <si>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</si>
  <si>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</si>
  <si>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</si>
  <si>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</si>
  <si>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</si>
  <si>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</si>
  <si>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</si>
  <si>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</si>
  <si>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</si>
  <si>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</si>
  <si>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</si>
  <si>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</si>
  <si>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</si>
  <si>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</si>
  <si>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</si>
  <si>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</si>
  <si>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</si>
  <si>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</si>
  <si>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</si>
  <si>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</si>
  <si>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</si>
  <si>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</si>
  <si>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</si>
  <si>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</si>
  <si>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</si>
  <si>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</si>
  <si>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</si>
  <si>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</si>
  <si>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</si>
  <si>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</si>
  <si>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</si>
  <si>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</si>
  <si>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</si>
  <si>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</si>
  <si>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</si>
  <si>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</si>
  <si>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</si>
  <si>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</si>
  <si>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</si>
  <si>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</si>
  <si>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</si>
  <si>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</si>
  <si>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</si>
  <si>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</si>
  <si>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</si>
  <si>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</si>
  <si>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</si>
  <si>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</si>
  <si>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</si>
  <si>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</si>
  <si>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</si>
  <si>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</si>
  <si>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</si>
  <si>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</si>
  <si>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</si>
  <si>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</si>
  <si>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</si>
  <si>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</si>
  <si>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</si>
  <si>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</si>
  <si>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</si>
  <si>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</si>
  <si>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</si>
  <si>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</si>
  <si>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</si>
  <si>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</si>
  <si>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</si>
  <si>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</si>
  <si>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</si>
  <si>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</si>
  <si>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</si>
  <si>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</si>
  <si>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</si>
  <si>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</si>
  <si>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</si>
  <si>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</si>
  <si>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</si>
  <si>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</si>
  <si>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</si>
  <si>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</si>
  <si>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</si>
  <si>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</si>
  <si>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</si>
  <si>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</si>
  <si>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</si>
  <si>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</si>
  <si>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</si>
  <si>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</si>
  <si>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</si>
  <si>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</si>
  <si>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</si>
  <si>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</si>
  <si>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</si>
  <si>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</si>
  <si>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</si>
  <si>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</si>
  <si>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</si>
  <si>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</si>
  <si>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</si>
  <si>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</si>
  <si>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</si>
  <si>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</si>
  <si>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</si>
  <si>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</si>
  <si>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</si>
  <si>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</si>
  <si>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</si>
  <si>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</si>
  <si>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</si>
  <si>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</si>
  <si>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</si>
  <si>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</si>
  <si>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</si>
  <si>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</si>
  <si>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</si>
  <si>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</si>
  <si>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</si>
  <si>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</si>
  <si>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</si>
  <si>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</si>
  <si>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</si>
  <si>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</si>
  <si>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</si>
  <si>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</si>
  <si>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</si>
  <si>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</si>
  <si>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</si>
  <si>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</si>
  <si>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</si>
  <si>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</si>
  <si>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</si>
  <si>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</si>
  <si>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</si>
  <si>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</si>
  <si>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</si>
  <si>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</si>
  <si>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</si>
  <si>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</si>
  <si>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</si>
  <si>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</si>
  <si>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</si>
  <si>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</si>
  <si>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</si>
  <si>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</si>
  <si>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</si>
  <si>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</si>
  <si>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</si>
  <si>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</si>
  <si>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</si>
  <si>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</si>
  <si>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</si>
  <si>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</si>
  <si>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</si>
  <si>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</si>
  <si>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</si>
  <si>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</si>
  <si>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</si>
  <si>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</si>
  <si>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</si>
  <si>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</si>
  <si>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</si>
  <si>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</si>
  <si>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</si>
  <si>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</si>
  <si>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</si>
  <si>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</si>
  <si>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</si>
  <si>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</si>
  <si>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</si>
  <si>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</si>
  <si>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</si>
  <si>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</si>
  <si>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</si>
  <si>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</si>
  <si>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</si>
  <si>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</si>
  <si>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</si>
  <si>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</si>
  <si>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</si>
  <si>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</si>
  <si>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</si>
  <si>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</si>
  <si>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</si>
  <si>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</si>
  <si>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</si>
  <si>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</si>
  <si>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</si>
  <si>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</si>
  <si>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</si>
  <si>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</si>
  <si>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</si>
  <si>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</si>
  <si>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</si>
  <si>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</si>
  <si>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</si>
  <si>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</si>
  <si>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</si>
  <si>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</si>
  <si>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</si>
  <si>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</si>
  <si>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</si>
  <si>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</si>
  <si>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</si>
  <si>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</si>
  <si>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</si>
  <si>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</si>
  <si>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</si>
  <si>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</si>
  <si>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</si>
  <si>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</si>
  <si>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</si>
  <si>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</si>
  <si>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</si>
  <si>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</si>
  <si>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</si>
  <si>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</si>
  <si>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</si>
  <si>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</si>
  <si>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</si>
  <si>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</si>
  <si>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</si>
  <si>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</si>
  <si>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</si>
  <si>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</si>
  <si>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</si>
  <si>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</si>
  <si>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</si>
  <si>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</si>
  <si>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</si>
  <si>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</si>
  <si>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</si>
  <si>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</si>
  <si>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</si>
  <si>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</si>
  <si>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</si>
  <si>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</si>
  <si>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</si>
  <si>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</si>
  <si>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</si>
  <si>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</si>
  <si>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</si>
  <si>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</si>
  <si>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</si>
  <si>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</si>
  <si>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</si>
  <si>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</si>
  <si>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</si>
  <si>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</si>
  <si>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</si>
  <si>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</si>
  <si>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</si>
  <si>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</si>
  <si>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</si>
  <si>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</si>
  <si>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</si>
  <si>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</si>
  <si>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</si>
  <si>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</si>
  <si>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</si>
  <si>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</si>
  <si>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</si>
  <si>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</si>
  <si>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</si>
  <si>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</si>
  <si>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</si>
  <si>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</si>
  <si>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</si>
  <si>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</si>
  <si>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</si>
  <si>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</si>
  <si>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</si>
  <si>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</si>
  <si>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</si>
  <si>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</si>
  <si>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</si>
  <si>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</si>
  <si>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</si>
  <si>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</si>
  <si>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</si>
  <si>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</si>
  <si>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</si>
  <si>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</si>
  <si>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</si>
  <si>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</si>
  <si>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</si>
  <si>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</si>
  <si>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</si>
  <si>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</si>
  <si>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</si>
  <si>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</si>
  <si>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</si>
  <si>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</si>
  <si>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</si>
  <si>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</si>
  <si>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</si>
  <si>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</si>
  <si>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</si>
  <si>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</si>
  <si>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</si>
  <si>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</si>
  <si>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</si>
  <si>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</si>
  <si>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</si>
  <si>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</si>
  <si>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</si>
  <si>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</si>
  <si>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</si>
  <si>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</si>
  <si>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</si>
  <si>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</si>
  <si>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</si>
  <si>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</si>
  <si>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</si>
  <si>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</si>
  <si>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</si>
  <si>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</si>
  <si>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</si>
  <si>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</si>
  <si>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</si>
  <si>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</si>
  <si>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</si>
  <si>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</si>
  <si>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</si>
  <si>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</si>
  <si>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</si>
  <si>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</si>
  <si>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</si>
  <si>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</si>
  <si>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</si>
  <si>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</si>
  <si>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</si>
  <si>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</si>
  <si>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</si>
  <si>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</si>
  <si>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</si>
  <si>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</si>
  <si>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</si>
  <si>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</si>
  <si>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</si>
  <si>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</si>
  <si>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</si>
  <si>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</si>
  <si>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</si>
  <si>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</si>
  <si>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</si>
  <si>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</si>
  <si>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</si>
  <si>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</si>
  <si>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</si>
  <si>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</si>
  <si>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</si>
  <si>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</si>
  <si>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</si>
  <si>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</si>
  <si>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</si>
  <si>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</si>
  <si>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</si>
  <si>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</si>
  <si>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</si>
  <si>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</si>
  <si>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</si>
  <si>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</si>
  <si>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</si>
  <si>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</si>
  <si>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</si>
  <si>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</si>
  <si>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</si>
  <si>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</si>
  <si>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</si>
  <si>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</si>
  <si>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</si>
  <si>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</si>
  <si>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</si>
  <si>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</si>
  <si>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</si>
  <si>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</si>
  <si>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</si>
  <si>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</si>
  <si>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</si>
  <si>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</si>
  <si>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</si>
  <si>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</si>
  <si>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</si>
  <si>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</si>
  <si>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</si>
  <si>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</si>
  <si>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</si>
  <si>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</si>
  <si>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</si>
  <si>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</si>
  <si>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</si>
  <si>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</si>
  <si>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</si>
  <si>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</si>
  <si>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</si>
  <si>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</si>
  <si>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</si>
  <si>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</si>
  <si>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</si>
  <si>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</si>
  <si>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</si>
  <si>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</si>
  <si>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</si>
  <si>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</si>
  <si>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</si>
  <si>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</si>
  <si>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</si>
  <si>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</si>
  <si>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</si>
  <si>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</si>
  <si>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</si>
  <si>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</si>
  <si>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</si>
  <si>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</si>
  <si>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</si>
  <si>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</si>
  <si>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</si>
  <si>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</si>
  <si>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</si>
  <si>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</si>
  <si>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</si>
  <si>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</si>
  <si>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</si>
  <si>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</si>
  <si>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</si>
  <si>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</si>
  <si>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</si>
  <si>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</si>
  <si>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</si>
  <si>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</si>
  <si>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</si>
  <si>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</si>
  <si>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</si>
  <si>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</si>
  <si>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</si>
  <si>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</si>
  <si>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</si>
  <si>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</si>
  <si>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</si>
  <si>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</si>
  <si>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</si>
  <si>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</si>
  <si>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</si>
  <si>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</si>
  <si>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</si>
  <si>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</si>
  <si>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</si>
  <si>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</si>
  <si>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</si>
  <si>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</si>
  <si>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</si>
  <si>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</si>
  <si>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</si>
  <si>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</si>
  <si>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</si>
  <si>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</si>
  <si>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</si>
  <si>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</si>
  <si>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</si>
  <si>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</si>
  <si>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</si>
  <si>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</si>
  <si>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</si>
  <si>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</si>
  <si>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</si>
  <si>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</si>
  <si>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</si>
  <si>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</si>
  <si>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</si>
  <si>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</si>
  <si>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</si>
  <si>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</si>
  <si>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</si>
  <si>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</si>
  <si>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</si>
  <si>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</si>
  <si>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</si>
  <si>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</si>
  <si>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</si>
  <si>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</si>
  <si>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</si>
  <si>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</si>
  <si>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</si>
  <si>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</si>
  <si>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</si>
  <si>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</si>
  <si>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</si>
  <si>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</si>
  <si>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</si>
  <si>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</si>
  <si>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</si>
  <si>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</si>
  <si>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</si>
  <si>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</si>
  <si>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</si>
  <si>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</si>
  <si>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</si>
  <si>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</si>
  <si>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</si>
  <si>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</si>
  <si>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</si>
  <si>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</si>
  <si>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</si>
  <si>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</si>
  <si>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</si>
  <si>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</si>
  <si>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</si>
  <si>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</si>
  <si>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</si>
  <si>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</si>
  <si>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</si>
  <si>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</si>
  <si>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</si>
  <si>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</si>
  <si>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</si>
  <si>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</si>
  <si>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</si>
  <si>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</si>
  <si>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</si>
  <si>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</si>
  <si>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</si>
  <si>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</si>
  <si>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</si>
  <si>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</si>
  <si>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</si>
  <si>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</si>
  <si>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</si>
  <si>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</si>
  <si>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</si>
  <si>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</si>
  <si>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</si>
  <si>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</si>
  <si>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</si>
  <si>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</si>
  <si>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</si>
  <si>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</si>
  <si>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</si>
  <si>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</si>
  <si>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</si>
  <si>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</si>
  <si>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</si>
  <si>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</si>
  <si>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</si>
  <si>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</si>
  <si>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</si>
  <si>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</si>
  <si>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</si>
  <si>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</si>
  <si>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</si>
  <si>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</si>
  <si>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</si>
  <si>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</si>
  <si>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</si>
  <si>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</si>
  <si>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</si>
  <si>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</si>
  <si>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</si>
  <si>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</si>
  <si>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</si>
  <si>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</si>
  <si>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</si>
  <si>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</si>
  <si>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</si>
  <si>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</si>
  <si>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</si>
  <si>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</si>
  <si>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</si>
  <si>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</si>
  <si>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</si>
  <si>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</si>
  <si>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</si>
  <si>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</si>
  <si>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</si>
  <si>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</si>
  <si>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</si>
  <si>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</si>
  <si>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</si>
  <si>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</si>
  <si>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</si>
  <si>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</si>
  <si>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</si>
  <si>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</si>
  <si>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</si>
  <si>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</si>
  <si>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</si>
  <si>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</si>
  <si>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</si>
  <si>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</si>
  <si>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</si>
  <si>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</si>
  <si>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</si>
  <si>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</si>
  <si>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</si>
  <si>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</si>
  <si>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</si>
  <si>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</si>
  <si>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</si>
  <si>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</si>
  <si>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</si>
  <si>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</si>
  <si>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</si>
  <si>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</si>
  <si>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</si>
  <si>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</si>
  <si>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</si>
  <si>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</si>
  <si>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</si>
  <si>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</si>
  <si>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</si>
  <si>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</si>
  <si>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</si>
  <si>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</si>
  <si>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</si>
  <si>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</si>
  <si>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</si>
  <si>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</si>
  <si>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</si>
  <si>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</si>
  <si>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</si>
  <si>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</si>
  <si>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</si>
  <si>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</si>
  <si>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</si>
  <si>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</si>
  <si>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</si>
  <si>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</si>
  <si>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</si>
  <si>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</si>
  <si>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</si>
  <si>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</si>
  <si>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</si>
  <si>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</si>
  <si>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</si>
  <si>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</si>
  <si>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</si>
  <si>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</si>
  <si>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</si>
  <si>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</si>
  <si>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</si>
  <si>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</si>
  <si>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</si>
  <si>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</si>
  <si>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</si>
  <si>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</si>
  <si>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</si>
  <si>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</si>
  <si>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</si>
  <si>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</si>
  <si>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</si>
  <si>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</si>
  <si>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</si>
  <si>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</si>
  <si>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</si>
  <si>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</si>
  <si>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</si>
  <si>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</si>
  <si>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</si>
  <si>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</si>
  <si>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</si>
  <si>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</si>
  <si>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</si>
  <si>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</si>
  <si>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</si>
  <si>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</si>
  <si>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</si>
  <si>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</si>
  <si>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</si>
  <si>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</si>
  <si>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</si>
  <si>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</si>
  <si>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</si>
  <si>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</si>
  <si>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</si>
  <si>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</si>
  <si>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</si>
  <si>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</si>
  <si>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</si>
  <si>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</si>
  <si>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</si>
  <si>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</si>
  <si>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</si>
  <si>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</si>
  <si>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</si>
  <si>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</si>
  <si>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</si>
  <si>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</si>
  <si>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</si>
  <si>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</si>
  <si>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</si>
  <si>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</si>
  <si>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</si>
  <si>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</si>
  <si>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</si>
  <si>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</si>
  <si>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</si>
  <si>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</si>
  <si>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</si>
  <si>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</si>
  <si>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</si>
  <si>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</si>
  <si>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</si>
  <si>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</si>
  <si>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</si>
  <si>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</si>
  <si>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</si>
  <si>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</si>
  <si>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</si>
  <si>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</si>
  <si>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</si>
  <si>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</si>
  <si>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</si>
  <si>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</si>
  <si>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</si>
  <si>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</si>
  <si>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</si>
  <si>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</si>
  <si>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</si>
  <si>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</si>
  <si>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</si>
  <si>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</si>
  <si>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</si>
  <si>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</si>
  <si>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</si>
  <si>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</si>
  <si>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</si>
  <si>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</si>
  <si>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</si>
  <si>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</si>
  <si>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</si>
  <si>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</si>
  <si>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</si>
  <si>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</si>
  <si>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</si>
  <si>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</si>
  <si>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</si>
  <si>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</si>
  <si>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</si>
  <si>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</si>
  <si>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</si>
  <si>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</si>
  <si>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</si>
  <si>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</si>
  <si>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</si>
  <si>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</si>
  <si>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</si>
  <si>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</si>
  <si>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</si>
  <si>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</si>
  <si>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</si>
  <si>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</si>
  <si>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</si>
  <si>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</si>
  <si>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</si>
  <si>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</si>
  <si>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</si>
  <si>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</si>
  <si>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</si>
  <si>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</si>
  <si>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</si>
  <si>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</si>
  <si>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</si>
  <si>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</si>
  <si>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</si>
  <si>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</si>
  <si>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</si>
  <si>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</si>
  <si>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</si>
  <si>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</si>
  <si>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</si>
  <si>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</si>
  <si>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</si>
  <si>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</si>
  <si>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</si>
  <si>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</si>
  <si>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</si>
  <si>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</si>
  <si>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</si>
  <si>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</si>
  <si>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</si>
  <si>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</si>
  <si>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</si>
  <si>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</si>
  <si>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</si>
  <si>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</si>
  <si>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</si>
  <si>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</si>
  <si>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</si>
  <si>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</si>
  <si>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</si>
  <si>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</si>
  <si>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</si>
  <si>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</si>
  <si>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</si>
  <si>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</si>
  <si>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</si>
  <si>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</si>
  <si>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</si>
  <si>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</si>
  <si>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</si>
  <si>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</si>
  <si>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</si>
  <si>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</si>
  <si>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</si>
  <si>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</si>
  <si>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</si>
  <si>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</si>
  <si>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</si>
  <si>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</si>
  <si>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</si>
  <si>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</si>
  <si>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</si>
  <si>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</si>
  <si>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</si>
  <si>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</si>
  <si>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</si>
  <si>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</si>
  <si>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</si>
  <si>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</si>
  <si>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</si>
  <si>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</si>
  <si>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</si>
  <si>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</si>
  <si>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</si>
  <si>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</si>
  <si>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</si>
  <si>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</si>
  <si>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</si>
  <si>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</si>
  <si>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</si>
  <si>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</si>
  <si>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</si>
  <si>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</si>
  <si>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</si>
  <si>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</si>
  <si>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</si>
  <si>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</si>
  <si>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</si>
  <si>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</si>
  <si>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</si>
  <si>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</si>
  <si>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</si>
  <si>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</si>
  <si>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</si>
  <si>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</si>
  <si>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</si>
  <si>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</si>
  <si>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</si>
  <si>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</si>
  <si>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</si>
  <si>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</si>
  <si>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</si>
  <si>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</si>
  <si>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</si>
  <si>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</si>
  <si>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</si>
  <si>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</si>
  <si>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</si>
  <si>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</si>
  <si>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</si>
  <si>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</si>
  <si>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</si>
  <si>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</si>
  <si>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</si>
  <si>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</si>
  <si>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</si>
  <si>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</si>
  <si>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</si>
  <si>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</si>
  <si>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</si>
  <si>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</si>
  <si>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</si>
  <si>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</si>
  <si>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</si>
  <si>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</si>
  <si>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</si>
  <si>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</si>
  <si>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</si>
  <si>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</si>
  <si>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</si>
  <si>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</si>
  <si>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</si>
  <si>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</si>
  <si>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</si>
  <si>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</si>
  <si>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</si>
  <si>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</si>
  <si>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</si>
  <si>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</si>
  <si>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</si>
  <si>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</si>
  <si>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</si>
  <si>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</si>
  <si>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</si>
  <si>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</si>
  <si>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</si>
  <si>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</si>
  <si>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</si>
  <si>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</si>
  <si>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</si>
  <si>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</si>
  <si>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</si>
  <si>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</si>
  <si>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</si>
  <si>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</si>
  <si>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</si>
  <si>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</si>
  <si>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</si>
  <si>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</si>
  <si>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</si>
  <si>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</si>
  <si>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</si>
  <si>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</si>
  <si>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</si>
  <si>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</si>
  <si>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</si>
  <si>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</si>
  <si>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</si>
  <si>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</si>
  <si>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</si>
  <si>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</si>
  <si>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</si>
  <si>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</si>
  <si>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</si>
  <si>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</si>
  <si>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</si>
  <si>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</si>
  <si>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</si>
  <si>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</si>
  <si>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</si>
  <si>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</si>
  <si>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</si>
  <si>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</si>
  <si>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</si>
  <si>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</si>
  <si>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</si>
  <si>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</si>
  <si>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</si>
  <si>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</si>
  <si>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</si>
  <si>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</si>
  <si>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</si>
  <si>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</si>
  <si>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</si>
  <si>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</si>
  <si>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</si>
  <si>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</si>
  <si>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</si>
  <si>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</si>
  <si>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</si>
  <si>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</si>
  <si>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</si>
  <si>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</si>
  <si>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</si>
  <si>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</si>
  <si>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</si>
  <si>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</si>
  <si>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</si>
  <si>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</si>
  <si>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</si>
  <si>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</si>
  <si>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</si>
  <si>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</si>
  <si>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</si>
  <si>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</si>
  <si>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</si>
  <si>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</si>
  <si>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</si>
  <si>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</si>
  <si>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</si>
  <si>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</si>
  <si>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</si>
  <si>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</si>
  <si>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</si>
  <si>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</si>
  <si>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</si>
  <si>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</si>
  <si>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</si>
  <si>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</si>
  <si>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</si>
  <si>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</si>
  <si>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</si>
  <si>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</si>
  <si>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</si>
  <si>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</si>
  <si>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</si>
  <si>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</si>
  <si>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</si>
  <si>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</si>
  <si>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</si>
  <si>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</si>
  <si>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</si>
  <si>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</si>
  <si>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</si>
  <si>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</si>
  <si>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</si>
  <si>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</si>
  <si>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</si>
  <si>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</si>
  <si>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</si>
  <si>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</si>
  <si>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</si>
  <si>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</si>
  <si>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</si>
  <si>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</si>
  <si>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</si>
  <si>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</si>
  <si>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</si>
  <si>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</si>
  <si>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</si>
  <si>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</si>
  <si>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</si>
  <si>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</si>
  <si>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</si>
  <si>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</si>
  <si>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</si>
  <si>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</si>
  <si>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</si>
  <si>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</si>
  <si>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</si>
  <si>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</si>
  <si>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</si>
  <si>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</si>
  <si>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</si>
  <si>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</si>
  <si>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</si>
  <si>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</si>
  <si>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</si>
  <si>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</si>
  <si>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</si>
  <si>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</si>
  <si>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</si>
  <si>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</si>
  <si>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</si>
  <si>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</si>
  <si>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</si>
  <si>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</si>
  <si>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</si>
  <si>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</si>
  <si>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</si>
  <si>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</si>
  <si>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</si>
  <si>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</si>
  <si>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</si>
  <si>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</si>
  <si>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</si>
  <si>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</si>
  <si>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</si>
  <si>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</si>
  <si>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</si>
  <si>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</si>
  <si>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</si>
  <si>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</si>
  <si>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</si>
  <si>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</si>
  <si>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</si>
  <si>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</si>
  <si>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</si>
  <si>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</si>
  <si>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</si>
  <si>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</si>
  <si>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</si>
  <si>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</si>
  <si>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</si>
  <si>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</si>
  <si>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</si>
  <si>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</si>
  <si>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</si>
  <si>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</si>
  <si>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</si>
  <si>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</si>
  <si>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</si>
  <si>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</si>
  <si>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</si>
  <si>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</si>
  <si>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</si>
  <si>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</si>
  <si>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</si>
  <si>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</si>
  <si>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</si>
  <si>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</si>
  <si>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</si>
  <si>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</si>
  <si>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</si>
  <si>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</si>
  <si>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</si>
  <si>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</si>
  <si>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</si>
  <si>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</si>
  <si>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</si>
  <si>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</si>
  <si>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</si>
  <si>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</si>
  <si>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</si>
  <si>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</si>
  <si>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</si>
  <si>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</si>
  <si>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</si>
  <si>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</si>
  <si>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</si>
  <si>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</si>
  <si>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</si>
  <si>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</si>
  <si>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</si>
  <si>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</si>
  <si>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</si>
  <si>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</si>
  <si>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</si>
  <si>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</si>
  <si>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</si>
  <si>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</si>
  <si>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</si>
  <si>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</si>
  <si>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</si>
  <si>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</si>
  <si>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</si>
  <si>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</si>
  <si>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</si>
  <si>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</si>
  <si>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</si>
  <si>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</si>
  <si>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</si>
  <si>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</si>
  <si>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</si>
  <si>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</si>
  <si>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</si>
  <si>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</si>
  <si>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</si>
  <si>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</si>
  <si>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</si>
  <si>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</si>
  <si>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</si>
  <si>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</si>
  <si>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</si>
  <si>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</si>
  <si>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</si>
  <si>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</si>
  <si>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</si>
  <si>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</si>
  <si>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</si>
  <si>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</si>
  <si>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</si>
  <si>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</si>
  <si>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</si>
  <si>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</si>
  <si>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</si>
  <si>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</si>
  <si>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</si>
  <si>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</si>
  <si>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</si>
  <si>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</si>
  <si>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</si>
  <si>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</si>
  <si>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</si>
  <si>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</si>
  <si>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</si>
  <si>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</si>
  <si>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</si>
  <si>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</si>
  <si>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</si>
  <si>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</si>
  <si>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</si>
  <si>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</si>
  <si>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</si>
  <si>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</si>
  <si>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</si>
  <si>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</si>
  <si>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</si>
  <si>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</si>
  <si>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</si>
  <si>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</si>
  <si>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</si>
  <si>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</si>
  <si>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</si>
  <si>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</si>
  <si>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</si>
  <si>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</si>
  <si>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</si>
  <si>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</si>
  <si>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</si>
  <si>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</si>
  <si>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</si>
  <si>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</si>
  <si>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</si>
  <si>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</si>
  <si>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</si>
  <si>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</si>
  <si>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</si>
  <si>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</si>
  <si>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</si>
  <si>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</si>
  <si>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</si>
  <si>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</si>
  <si>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</si>
  <si>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</si>
  <si>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</si>
  <si>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</si>
  <si>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</si>
  <si>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</si>
  <si>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</si>
  <si>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</si>
  <si>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</si>
  <si>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</si>
  <si>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</si>
  <si>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</si>
  <si>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</si>
  <si>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</si>
  <si>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</si>
  <si>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</si>
  <si>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</si>
  <si>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</si>
  <si>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</si>
  <si>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</si>
  <si>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</si>
  <si>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</si>
  <si>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</si>
  <si>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</si>
  <si>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</si>
  <si>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</si>
  <si>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</si>
  <si>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</si>
  <si>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</si>
  <si>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</si>
  <si>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</si>
  <si>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</si>
  <si>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</si>
  <si>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</si>
  <si>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</si>
  <si>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</si>
  <si>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</si>
  <si>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</si>
  <si>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</si>
  <si>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</si>
  <si>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</si>
  <si>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</si>
  <si>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</si>
  <si>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</si>
  <si>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</si>
  <si>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</si>
  <si>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</si>
  <si>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</si>
  <si>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</si>
  <si>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</si>
  <si>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</si>
  <si>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</si>
  <si>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</si>
  <si>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</si>
  <si>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</si>
  <si>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</si>
  <si>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</si>
  <si>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</si>
  <si>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</si>
  <si>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</si>
  <si>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</si>
  <si>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</si>
  <si>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</si>
  <si>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</si>
  <si>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</si>
  <si>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</si>
  <si>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</si>
  <si>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</si>
  <si>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</si>
  <si>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</si>
  <si>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</si>
  <si>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</si>
  <si>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</si>
  <si>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</si>
  <si>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</si>
  <si>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</si>
  <si>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</si>
  <si>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</si>
  <si>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</si>
  <si>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</si>
  <si>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</si>
  <si>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</si>
  <si>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</si>
  <si>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</si>
  <si>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</si>
  <si>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</si>
  <si>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</si>
  <si>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</si>
  <si>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</si>
  <si>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</si>
  <si>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</si>
  <si>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</si>
  <si>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</si>
  <si>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</si>
  <si>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</si>
  <si>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</si>
  <si>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</si>
  <si>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</si>
  <si>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</si>
  <si>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</si>
  <si>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</si>
  <si>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</si>
  <si>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</si>
  <si>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</si>
  <si>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</si>
  <si>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</si>
  <si>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</si>
  <si>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</si>
  <si>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</si>
  <si>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</si>
  <si>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</si>
  <si>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</si>
  <si>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</si>
  <si>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</si>
  <si>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</si>
  <si>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</si>
  <si>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</si>
  <si>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</si>
  <si>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</si>
  <si>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</si>
  <si>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</si>
  <si>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</si>
  <si>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</si>
  <si>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</si>
  <si>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</si>
  <si>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</si>
  <si>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</si>
  <si>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</si>
  <si>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</si>
  <si>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</si>
  <si>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</si>
  <si>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</si>
  <si>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</si>
  <si>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</si>
  <si>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</si>
  <si>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</si>
  <si>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</si>
  <si>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</si>
  <si>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</si>
  <si>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</si>
  <si>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</si>
  <si>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</si>
  <si>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</si>
  <si>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</si>
  <si>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</si>
  <si>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</si>
  <si>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</si>
  <si>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</si>
  <si>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</si>
  <si>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</si>
  <si>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</si>
  <si>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</si>
  <si>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</si>
  <si>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</si>
  <si>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</si>
  <si>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</si>
  <si>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</si>
  <si>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</si>
  <si>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</si>
  <si>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</si>
  <si>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</si>
  <si>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</si>
  <si>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</si>
  <si>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</si>
  <si>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</si>
  <si>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</si>
  <si>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</si>
  <si>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</si>
  <si>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</si>
  <si>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</si>
  <si>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</si>
  <si>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</si>
  <si>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</si>
  <si>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</si>
  <si>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</si>
  <si>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</si>
  <si>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</si>
  <si>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</si>
  <si>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</si>
  <si>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</si>
  <si>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</si>
  <si>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</si>
  <si>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</si>
  <si>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</si>
  <si>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</si>
  <si>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</si>
  <si>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</si>
  <si>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</si>
  <si>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</si>
  <si>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</si>
  <si>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</si>
  <si>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</si>
  <si>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</si>
  <si>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</si>
  <si>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</si>
  <si>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</si>
  <si>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</si>
  <si>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</si>
  <si>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</si>
  <si>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</si>
  <si>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</si>
  <si>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</si>
  <si>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</si>
  <si>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</si>
  <si>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</si>
  <si>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</si>
  <si>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</si>
  <si>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</si>
  <si>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</si>
  <si>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</si>
  <si>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</si>
  <si>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</si>
  <si>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</si>
  <si>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</si>
  <si>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</si>
  <si>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</si>
  <si>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</si>
  <si>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</si>
  <si>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</si>
  <si>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</si>
  <si>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</si>
  <si>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</si>
  <si>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</si>
  <si>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</si>
  <si>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</si>
  <si>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</si>
  <si>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</si>
  <si>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</si>
  <si>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</si>
  <si>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</si>
  <si>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</si>
  <si>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</si>
  <si>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</si>
  <si>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</si>
  <si>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</si>
  <si>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</si>
  <si>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</si>
  <si>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</si>
  <si>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</si>
  <si>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</si>
  <si>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</si>
  <si>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</si>
  <si>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</si>
  <si>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</si>
  <si>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</si>
  <si>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</si>
  <si>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</si>
  <si>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</si>
  <si>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</si>
  <si>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</si>
  <si>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</si>
  <si>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</si>
  <si>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</si>
  <si>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</si>
  <si>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</si>
  <si>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</si>
  <si>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</si>
  <si>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</si>
  <si>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</si>
  <si>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</si>
  <si>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</si>
  <si>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</si>
  <si>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</si>
  <si>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</si>
  <si>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</si>
  <si>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</si>
  <si>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</si>
  <si>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</si>
  <si>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</si>
  <si>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</si>
  <si>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</si>
  <si>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</si>
  <si>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</si>
  <si>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</si>
  <si>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</si>
  <si>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</si>
  <si>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</si>
  <si>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</si>
  <si>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</si>
  <si>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</si>
  <si>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</si>
  <si>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</si>
  <si>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</si>
  <si>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</si>
  <si>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</si>
  <si>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</si>
  <si>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</si>
  <si>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</si>
  <si>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</si>
  <si>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</si>
  <si>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</si>
  <si>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</si>
  <si>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</si>
  <si>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</si>
  <si>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</si>
  <si>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</si>
  <si>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</si>
  <si>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</si>
  <si>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</si>
  <si>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</si>
  <si>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</si>
  <si>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</si>
  <si>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</si>
  <si>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</si>
  <si>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</si>
  <si>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</si>
  <si>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</si>
  <si>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</si>
  <si>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</si>
  <si>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</si>
  <si>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</si>
  <si>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</si>
  <si>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</si>
  <si>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</si>
  <si>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</si>
  <si>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</si>
  <si>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</si>
  <si>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</si>
  <si>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</si>
  <si>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</si>
  <si>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</si>
  <si>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</si>
  <si>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</si>
  <si>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</si>
  <si>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</si>
  <si>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</si>
  <si>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</si>
  <si>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</si>
  <si>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</si>
  <si>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</si>
  <si>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</si>
  <si>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</si>
  <si>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</si>
  <si>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</si>
  <si>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</si>
  <si>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</si>
  <si>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</si>
  <si>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</si>
  <si>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</si>
  <si>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</si>
  <si>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</si>
  <si>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</si>
  <si>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</si>
  <si>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</si>
  <si>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</si>
  <si>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</si>
  <si>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</si>
  <si>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</si>
  <si>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</si>
  <si>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</si>
  <si>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</si>
  <si>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</si>
  <si>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</si>
  <si>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</si>
  <si>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</si>
  <si>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</si>
  <si>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</si>
  <si>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</si>
  <si>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</si>
  <si>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</si>
  <si>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</si>
  <si>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</si>
  <si>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</si>
  <si>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</si>
  <si>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</si>
  <si>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</si>
  <si>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</si>
  <si>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</si>
  <si>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</si>
  <si>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</si>
  <si>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</si>
  <si>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</si>
  <si>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</si>
  <si>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</si>
  <si>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</si>
  <si>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</si>
  <si>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</si>
  <si>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</si>
  <si>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</si>
  <si>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</si>
  <si>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</si>
  <si>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</si>
  <si>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</si>
  <si>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</si>
  <si>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</si>
  <si>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</si>
  <si>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</si>
  <si>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</si>
  <si>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</si>
  <si>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</si>
  <si>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</si>
  <si>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</si>
  <si>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</si>
  <si>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</si>
  <si>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</si>
  <si>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</si>
  <si>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</si>
  <si>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</si>
  <si>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</si>
  <si>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</si>
  <si>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</si>
  <si>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</si>
  <si>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</si>
  <si>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</si>
  <si>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</si>
  <si>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</si>
  <si>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</si>
  <si>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</si>
  <si>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</si>
  <si>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</si>
  <si>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</si>
  <si>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</si>
  <si>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</si>
  <si>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</si>
  <si>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</si>
  <si>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</si>
  <si>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</si>
  <si>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</si>
  <si>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</si>
  <si>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</si>
  <si>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</si>
  <si>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</si>
  <si>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</si>
  <si>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</si>
  <si>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</si>
  <si>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</si>
  <si>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</si>
  <si>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</si>
  <si>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</si>
  <si>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</si>
  <si>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</si>
  <si>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</si>
  <si>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</si>
  <si>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</si>
  <si>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</si>
  <si>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</si>
  <si>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</si>
  <si>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</si>
  <si>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</si>
  <si>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</si>
  <si>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</si>
  <si>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</si>
  <si>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</si>
  <si>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</si>
  <si>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</si>
  <si>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</si>
  <si>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</si>
  <si>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</si>
  <si>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</si>
  <si>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</si>
  <si>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</si>
  <si>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</si>
  <si>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</si>
  <si>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</si>
  <si>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</si>
  <si>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</si>
  <si>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</si>
  <si>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</si>
  <si>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</si>
  <si>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</si>
  <si>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</si>
  <si>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</si>
  <si>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</si>
  <si>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</si>
  <si>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</si>
  <si>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</si>
  <si>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</si>
  <si>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</si>
  <si>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</si>
  <si>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</si>
  <si>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</si>
  <si>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</si>
  <si>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</si>
  <si>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</si>
  <si>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</si>
  <si>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</si>
  <si>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</si>
  <si>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</si>
  <si>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</si>
  <si>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</si>
  <si>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</si>
  <si>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</si>
  <si>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</si>
  <si>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</si>
  <si>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</si>
  <si>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</si>
  <si>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</si>
  <si>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</si>
  <si>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</si>
  <si>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</si>
  <si>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</si>
  <si>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</si>
  <si>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</si>
  <si>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</si>
  <si>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</si>
  <si>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</si>
  <si>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</si>
  <si>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</si>
  <si>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</si>
  <si>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</si>
  <si>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</si>
  <si>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</si>
  <si>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</si>
  <si>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</si>
  <si>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</si>
  <si>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</si>
  <si>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</si>
  <si>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</si>
  <si>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</si>
  <si>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</si>
  <si>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</si>
  <si>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</si>
  <si>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</si>
  <si>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</si>
  <si>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</si>
  <si>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</si>
  <si>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</si>
  <si>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</si>
  <si>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</si>
  <si>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</si>
  <si>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</si>
  <si>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</si>
  <si>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</si>
  <si>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</si>
  <si>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</si>
  <si>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</si>
  <si>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</si>
  <si>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</si>
  <si>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</si>
  <si>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</si>
  <si>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</si>
  <si>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</si>
  <si>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</si>
  <si>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</si>
  <si>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</si>
  <si>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</si>
  <si>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</si>
  <si>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</si>
  <si>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</si>
  <si>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</si>
  <si>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</si>
  <si>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</si>
  <si>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</si>
  <si>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</si>
  <si>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</si>
  <si>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</si>
  <si>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</si>
  <si>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</si>
  <si>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</si>
  <si>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</si>
  <si>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</si>
  <si>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</si>
  <si>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</si>
  <si>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</si>
  <si>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</si>
  <si>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</si>
  <si>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</si>
  <si>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</si>
  <si>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</si>
  <si>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</si>
  <si>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</si>
  <si>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</si>
  <si>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</si>
  <si>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</si>
  <si>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</si>
  <si>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</si>
  <si>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</si>
  <si>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</si>
  <si>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</si>
  <si>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</si>
  <si>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</si>
  <si>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</si>
  <si>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</si>
  <si>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</si>
  <si>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</si>
  <si>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</si>
  <si>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</si>
  <si>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</si>
  <si>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</si>
  <si>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</si>
  <si>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</si>
  <si>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</si>
  <si>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</si>
  <si>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</si>
  <si>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</si>
  <si>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</si>
  <si>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</si>
  <si>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</si>
  <si>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</si>
  <si>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</si>
  <si>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</si>
  <si>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</si>
  <si>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</si>
  <si>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</si>
  <si>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</si>
  <si>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</si>
  <si>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</si>
  <si>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</si>
  <si>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</si>
  <si>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</si>
  <si>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</si>
  <si>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</si>
  <si>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</si>
  <si>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</si>
  <si>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</si>
  <si>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</si>
  <si>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</si>
  <si>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</si>
  <si>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</si>
  <si>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</si>
  <si>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</si>
  <si>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</si>
  <si>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</si>
  <si>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</si>
  <si>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</si>
  <si>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</si>
  <si>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</si>
  <si>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</si>
  <si>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</si>
  <si>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</si>
  <si>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</si>
  <si>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</si>
  <si>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</si>
  <si>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</si>
  <si>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</si>
  <si>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</si>
  <si>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</si>
  <si>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</si>
  <si>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</si>
  <si>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</si>
  <si>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</si>
  <si>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</si>
  <si>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</si>
  <si>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</si>
  <si>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</si>
  <si>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</si>
  <si>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</si>
  <si>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</si>
  <si>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</si>
  <si>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</si>
  <si>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</si>
  <si>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</si>
  <si>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</si>
  <si>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</si>
  <si>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</si>
  <si>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</si>
  <si>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</si>
  <si>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</si>
  <si>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</si>
  <si>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</si>
  <si>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</si>
  <si>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</si>
  <si>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</si>
  <si>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</si>
  <si>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</si>
  <si>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</si>
  <si>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</si>
  <si>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</si>
  <si>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</si>
  <si>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</si>
  <si>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</si>
  <si>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</si>
  <si>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</si>
  <si>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</si>
  <si>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</si>
  <si>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</si>
  <si>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</si>
  <si>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</si>
  <si>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</si>
  <si>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</si>
  <si>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</si>
  <si>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</si>
  <si>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</si>
  <si>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</si>
  <si>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</si>
  <si>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</si>
  <si>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</si>
  <si>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</si>
  <si>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</si>
  <si>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</si>
  <si>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</si>
  <si>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</si>
  <si>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</si>
  <si>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</si>
  <si>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</si>
  <si>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</si>
  <si>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</si>
  <si>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</si>
  <si>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</si>
  <si>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</si>
  <si>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</si>
  <si>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</si>
  <si>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</si>
  <si>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</si>
  <si>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</si>
  <si>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</si>
  <si>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</si>
  <si>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</si>
  <si>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</si>
  <si>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</si>
  <si>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</si>
  <si>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</si>
  <si>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</si>
  <si>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</si>
  <si>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</si>
  <si>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</si>
  <si>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</si>
  <si>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</si>
  <si>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</si>
  <si>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</si>
  <si>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</si>
  <si>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</si>
  <si>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</si>
  <si>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</si>
  <si>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</si>
  <si>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</si>
  <si>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</si>
  <si>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</si>
  <si>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</si>
  <si>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</si>
  <si>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</si>
  <si>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</si>
  <si>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</si>
  <si>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</si>
  <si>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</si>
  <si>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</si>
  <si>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</si>
  <si>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</si>
  <si>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</si>
  <si>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</si>
  <si>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</si>
  <si>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</si>
  <si>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</si>
  <si>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</si>
  <si>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</si>
  <si>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</si>
  <si>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</si>
  <si>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</si>
  <si>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</si>
  <si>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</si>
  <si>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</si>
  <si>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</si>
  <si>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</si>
  <si>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</si>
  <si>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</si>
  <si>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</si>
  <si>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</si>
  <si>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</si>
  <si>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</si>
  <si>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</si>
  <si>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</si>
  <si>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</si>
  <si>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</si>
  <si>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</si>
  <si>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</si>
  <si>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</si>
  <si>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</si>
  <si>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</si>
  <si>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</si>
  <si>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</si>
  <si>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</si>
  <si>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</si>
  <si>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</si>
  <si>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</si>
  <si>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</si>
  <si>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</si>
  <si>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</si>
  <si>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</si>
  <si>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</si>
  <si>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</si>
  <si>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</si>
  <si>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</si>
  <si>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</si>
  <si>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</si>
  <si>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</si>
  <si>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</si>
  <si>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</si>
  <si>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</si>
  <si>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</si>
  <si>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</si>
  <si>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</si>
  <si>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</si>
  <si>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</si>
  <si>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</si>
  <si>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</si>
  <si>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</si>
  <si>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</si>
  <si>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</si>
  <si>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</si>
  <si>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</si>
  <si>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</si>
  <si>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</si>
  <si>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</si>
  <si>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</si>
  <si>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</si>
  <si>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</si>
  <si>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</si>
  <si>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</si>
  <si>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</si>
  <si>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</si>
  <si>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</si>
  <si>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</si>
  <si>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</si>
  <si>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</si>
  <si>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</si>
  <si>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</si>
  <si>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</si>
  <si>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</si>
  <si>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</si>
  <si>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</si>
  <si>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</si>
  <si>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</si>
  <si>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</si>
  <si>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</si>
  <si>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</si>
  <si>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</si>
  <si>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</si>
  <si>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</si>
  <si>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</si>
  <si>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</si>
  <si>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</si>
  <si>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</si>
  <si>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</si>
  <si>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</si>
  <si>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</si>
  <si>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</si>
  <si>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</si>
  <si>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</si>
  <si>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</si>
  <si>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</si>
  <si>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</si>
  <si>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</si>
  <si>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</si>
  <si>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</si>
  <si>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</si>
  <si>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</si>
  <si>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</si>
  <si>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</si>
  <si>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</si>
  <si>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</si>
  <si>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</si>
  <si>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</si>
  <si>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</si>
  <si>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</si>
  <si>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</si>
  <si>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</si>
  <si>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</si>
  <si>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</si>
  <si>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</si>
  <si>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</si>
  <si>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</si>
  <si>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</si>
  <si>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</si>
  <si>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</si>
  <si>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</si>
  <si>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</si>
  <si>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</si>
  <si>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</si>
  <si>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</si>
  <si>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</si>
  <si>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</si>
  <si>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</si>
  <si>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</si>
  <si>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</si>
  <si>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</si>
  <si>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</si>
  <si>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</si>
  <si>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</si>
  <si>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</si>
  <si>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</si>
  <si>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</si>
  <si>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</si>
  <si>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</si>
  <si>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</si>
  <si>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</si>
  <si>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</si>
  <si>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</si>
  <si>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</si>
  <si>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</si>
  <si>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</si>
  <si>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</si>
  <si>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</si>
  <si>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</si>
  <si>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</si>
  <si>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</si>
  <si>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</si>
  <si>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</si>
  <si>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</si>
  <si>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</si>
  <si>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</si>
  <si>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</si>
  <si>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</si>
  <si>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</si>
  <si>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</si>
  <si>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</si>
  <si>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</si>
  <si>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</si>
  <si>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</si>
  <si>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</si>
  <si>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</si>
  <si>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</si>
  <si>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</si>
  <si>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</si>
  <si>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</si>
  <si>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</si>
  <si>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</si>
  <si>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</si>
  <si>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</si>
  <si>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</si>
  <si>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</si>
  <si>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</si>
  <si>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</si>
  <si>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</si>
  <si>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</si>
  <si>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</si>
  <si>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</si>
  <si>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</si>
  <si>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</si>
  <si>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</si>
  <si>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</si>
  <si>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</si>
  <si>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</si>
  <si>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</si>
  <si>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</si>
  <si>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</si>
  <si>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</si>
  <si>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</si>
  <si>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</si>
  <si>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</si>
  <si>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</si>
  <si>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</si>
  <si>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</si>
  <si>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</si>
  <si>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</si>
  <si>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</si>
  <si>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</si>
  <si>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</si>
  <si>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</si>
  <si>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</si>
  <si>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</si>
  <si>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</si>
  <si>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</si>
  <si>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</si>
  <si>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</si>
  <si>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</si>
  <si>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</si>
  <si>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</si>
  <si>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</si>
  <si>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</si>
  <si>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</si>
  <si>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</si>
  <si>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</si>
  <si>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</si>
  <si>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</si>
  <si>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</si>
  <si>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</si>
  <si>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</si>
  <si>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</si>
  <si>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</si>
  <si>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</si>
  <si>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</si>
  <si>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</si>
  <si>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</si>
  <si>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</si>
  <si>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</si>
  <si>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</si>
  <si>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</si>
  <si>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</si>
  <si>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</si>
  <si>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</si>
  <si>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</si>
  <si>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</si>
  <si>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</si>
  <si>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</si>
  <si>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</si>
  <si>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</si>
  <si>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</si>
  <si>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</si>
  <si>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</si>
  <si>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</si>
  <si>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</si>
  <si>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</si>
  <si>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</si>
  <si>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</si>
  <si>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</si>
  <si>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</si>
  <si>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</si>
  <si>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</si>
  <si>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</si>
  <si>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</si>
  <si>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</si>
  <si>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</si>
  <si>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</si>
  <si>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</si>
  <si>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</si>
  <si>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</si>
  <si>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</si>
  <si>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</si>
  <si>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</si>
  <si>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</si>
  <si>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</si>
  <si>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</si>
  <si>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</si>
  <si>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</si>
  <si>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</si>
  <si>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</si>
  <si>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</si>
  <si>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</si>
  <si>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</si>
  <si>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</si>
  <si>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</si>
  <si>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</si>
  <si>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</si>
  <si>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</si>
  <si>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</si>
  <si>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</si>
  <si>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</si>
  <si>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</si>
  <si>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</si>
  <si>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</si>
  <si>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</si>
  <si>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</si>
  <si>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</si>
  <si>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</si>
  <si>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</si>
  <si>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</si>
  <si>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</si>
  <si>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</si>
  <si>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</si>
  <si>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</si>
  <si>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</si>
  <si>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</si>
  <si>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</si>
  <si>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</si>
  <si>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</si>
  <si>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</si>
  <si>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</si>
  <si>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</si>
  <si>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</si>
  <si>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</si>
  <si>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</si>
  <si>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</si>
  <si>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</si>
  <si>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</si>
  <si>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</si>
  <si>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</si>
  <si>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</si>
  <si>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</si>
  <si>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</si>
  <si>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</si>
  <si>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</si>
  <si>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</si>
  <si>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</si>
  <si>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</si>
  <si>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</si>
  <si>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</si>
  <si>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</si>
  <si>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</si>
  <si>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</si>
  <si>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</si>
  <si>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</si>
  <si>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</si>
  <si>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</si>
  <si>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</si>
  <si>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</si>
  <si>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</si>
  <si>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</si>
  <si>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</si>
  <si>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</si>
  <si>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</si>
  <si>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</si>
  <si>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</si>
  <si>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</si>
  <si>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</si>
  <si>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</si>
  <si>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</si>
  <si>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</si>
  <si>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</si>
  <si>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</si>
  <si>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</si>
  <si>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</si>
  <si>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</si>
  <si>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</si>
  <si>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</si>
  <si>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</si>
  <si>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</si>
  <si>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</si>
  <si>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</si>
  <si>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</si>
  <si>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</si>
  <si>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</si>
  <si>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</si>
  <si>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</si>
  <si>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</si>
  <si>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</si>
  <si>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</si>
  <si>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</si>
  <si>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</si>
  <si>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</si>
  <si>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</si>
  <si>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</si>
  <si>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</si>
  <si>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</si>
  <si>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</si>
  <si>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</si>
  <si>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</si>
  <si>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</si>
  <si>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</si>
  <si>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</si>
  <si>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</si>
  <si>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</si>
  <si>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</si>
  <si>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</si>
  <si>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</si>
  <si>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</si>
  <si>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</si>
  <si>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</si>
  <si>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</si>
  <si>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</si>
  <si>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</si>
  <si>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</si>
  <si>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</si>
  <si>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</si>
  <si>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</si>
  <si>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</si>
  <si>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</si>
  <si>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</si>
  <si>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</si>
  <si>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</si>
  <si>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</si>
  <si>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</si>
  <si>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</si>
  <si>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</si>
  <si>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</si>
  <si>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</si>
  <si>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</si>
  <si>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</si>
  <si>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</si>
  <si>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</si>
  <si>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</si>
  <si>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</si>
  <si>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</si>
  <si>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</si>
  <si>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</si>
  <si>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</si>
  <si>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</si>
  <si>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</si>
  <si>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</si>
  <si>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</si>
  <si>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</si>
  <si>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</si>
  <si>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</si>
  <si>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</si>
  <si>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</si>
  <si>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</si>
  <si>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</si>
  <si>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</si>
  <si>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</si>
  <si>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</si>
  <si>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</si>
  <si>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</si>
  <si>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</si>
  <si>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</si>
  <si>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</si>
  <si>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</si>
  <si>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</si>
  <si>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</si>
  <si>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</si>
  <si>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</si>
  <si>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</si>
  <si>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</si>
  <si>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</si>
  <si>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</si>
  <si>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</si>
  <si>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</si>
  <si>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</si>
  <si>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</si>
  <si>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</si>
  <si>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</si>
  <si>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</si>
  <si>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</si>
  <si>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</si>
  <si>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</si>
  <si>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</si>
  <si>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</si>
  <si>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</si>
  <si>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</si>
  <si>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</si>
  <si>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</si>
  <si>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</si>
  <si>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</si>
  <si>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</si>
  <si>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</si>
  <si>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</si>
  <si>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</si>
  <si>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</si>
  <si>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</si>
  <si>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</si>
  <si>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</si>
  <si>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</si>
  <si>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</si>
  <si>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</si>
  <si>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</si>
  <si>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</si>
  <si>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</si>
  <si>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</si>
  <si>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</si>
  <si>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</si>
  <si>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</si>
  <si>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</si>
  <si>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</si>
  <si>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</si>
  <si>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</si>
  <si>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</si>
  <si>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</si>
  <si>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</si>
  <si>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</si>
  <si>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</si>
  <si>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</si>
  <si>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</si>
  <si>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</si>
  <si>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</si>
  <si>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</si>
  <si>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</si>
  <si>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</si>
  <si>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</si>
  <si>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</si>
  <si>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</si>
  <si>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</si>
  <si>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</si>
  <si>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</si>
  <si>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</si>
  <si>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</si>
  <si>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</si>
  <si>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</si>
  <si>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</si>
  <si>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</si>
  <si>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</si>
  <si>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</si>
  <si>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</si>
  <si>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</si>
  <si>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</si>
  <si>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</si>
  <si>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</si>
  <si>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</si>
  <si>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</si>
  <si>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</si>
  <si>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</si>
  <si>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</si>
  <si>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</si>
  <si>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</si>
  <si>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</si>
  <si>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</si>
  <si>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</si>
  <si>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</si>
  <si>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</si>
  <si>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</si>
  <si>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</si>
  <si>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</si>
  <si>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</si>
  <si>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</si>
  <si>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</si>
  <si>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</si>
  <si>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</si>
  <si>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</si>
  <si>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</si>
  <si>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</si>
  <si>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</si>
  <si>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</si>
  <si>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</si>
  <si>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</si>
  <si>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</si>
  <si>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</si>
  <si>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</si>
  <si>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</si>
  <si>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</si>
  <si>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</si>
  <si>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</si>
  <si>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</si>
  <si>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</si>
  <si>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</si>
  <si>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</si>
  <si>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</si>
  <si>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</si>
  <si>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</si>
  <si>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</si>
  <si>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</si>
  <si>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</si>
  <si>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</si>
  <si>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</si>
  <si>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</si>
  <si>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</si>
  <si>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</si>
  <si>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</si>
  <si>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</si>
  <si>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</si>
  <si>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</si>
  <si>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</si>
  <si>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</si>
  <si>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</si>
  <si>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</si>
  <si>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</si>
  <si>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</si>
  <si>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</si>
  <si>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</si>
  <si>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</si>
  <si>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</si>
  <si>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</si>
  <si>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</si>
  <si>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</si>
  <si>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</si>
  <si>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</si>
  <si>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</si>
  <si>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</si>
  <si>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</si>
  <si>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</si>
  <si>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</si>
  <si>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</si>
  <si>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</si>
  <si>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</si>
  <si>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</si>
  <si>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</si>
  <si>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</si>
  <si>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</si>
  <si>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</si>
  <si>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</si>
  <si>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</si>
  <si>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</si>
  <si>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</si>
  <si>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</si>
  <si>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</si>
  <si>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</si>
  <si>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</si>
  <si>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</si>
  <si>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</si>
  <si>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</si>
  <si>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</si>
  <si>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</si>
  <si>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</si>
  <si>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</si>
  <si>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</si>
  <si>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</si>
  <si>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</si>
  <si>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</si>
  <si>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</si>
  <si>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</si>
  <si>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</si>
  <si>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</si>
  <si>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</si>
  <si>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</si>
  <si>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</si>
  <si>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</si>
  <si>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</si>
  <si>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</si>
  <si>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</si>
  <si>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</si>
  <si>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</si>
  <si>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</si>
  <si>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</si>
  <si>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</si>
  <si>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</si>
  <si>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</si>
  <si>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</si>
  <si>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</si>
  <si>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</si>
  <si>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</si>
  <si>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</si>
  <si>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</si>
  <si>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</si>
  <si>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</si>
  <si>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</si>
  <si>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</si>
  <si>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</si>
  <si>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</si>
  <si>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</si>
  <si>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</si>
  <si>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</si>
  <si>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</si>
  <si>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</si>
  <si>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</si>
  <si>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</si>
  <si>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</si>
  <si>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</si>
  <si>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</si>
  <si>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</si>
  <si>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</si>
  <si>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</si>
  <si>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</si>
  <si>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</si>
  <si>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</si>
  <si>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</si>
  <si>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</si>
  <si>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</si>
  <si>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</si>
  <si>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</si>
  <si>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</si>
  <si>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</si>
  <si>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</si>
  <si>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</si>
  <si>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</si>
  <si>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</si>
  <si>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</si>
  <si>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</si>
  <si>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</si>
  <si>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</si>
  <si>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</si>
  <si>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</si>
  <si>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</si>
  <si>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</si>
  <si>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</si>
  <si>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</si>
  <si>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</si>
  <si>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</si>
  <si>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</si>
  <si>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</si>
  <si>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</si>
  <si>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</si>
  <si>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</si>
  <si>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</si>
  <si>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</si>
  <si>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</si>
  <si>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</si>
  <si>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</si>
  <si>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</si>
  <si>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</si>
  <si>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</si>
  <si>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</si>
  <si>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</si>
  <si>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</si>
  <si>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</si>
  <si>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</si>
  <si>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</si>
  <si>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</si>
  <si>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</si>
  <si>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</si>
  <si>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</si>
  <si>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</si>
  <si>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</si>
  <si>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</si>
  <si>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</si>
  <si>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</si>
  <si>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</si>
  <si>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</si>
  <si>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</si>
  <si>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</si>
  <si>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</si>
  <si>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</si>
  <si>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</si>
  <si>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</si>
  <si>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</si>
  <si>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</si>
  <si>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</si>
  <si>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</si>
  <si>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</si>
  <si>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</si>
  <si>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</si>
  <si>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</si>
  <si>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</si>
  <si>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</si>
  <si>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</si>
  <si>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</si>
  <si>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</si>
  <si>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</si>
  <si>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</si>
  <si>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</si>
  <si>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</si>
  <si>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</si>
  <si>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</si>
  <si>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</si>
  <si>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</si>
  <si>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</si>
  <si>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</si>
  <si>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</si>
  <si>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</si>
  <si>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</si>
  <si>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</si>
  <si>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</si>
  <si>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</si>
  <si>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</si>
  <si>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</si>
  <si>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</si>
  <si>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</si>
  <si>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</si>
  <si>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</si>
  <si>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</si>
  <si>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</si>
  <si>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</si>
  <si>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</si>
  <si>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</si>
  <si>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</si>
  <si>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</si>
  <si>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</si>
  <si>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</si>
  <si>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</si>
  <si>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</si>
  <si>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</si>
  <si>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</si>
  <si>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</si>
  <si>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</si>
  <si>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</si>
  <si>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</si>
  <si>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</si>
  <si>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</si>
  <si>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</si>
  <si>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</si>
  <si>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</si>
  <si>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</si>
  <si>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</si>
  <si>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</si>
  <si>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</si>
  <si>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</si>
  <si>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</si>
  <si>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</si>
  <si>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</si>
  <si>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</si>
  <si>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</si>
  <si>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</si>
  <si>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</si>
  <si>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</si>
  <si>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</si>
  <si>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</si>
  <si>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</si>
  <si>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</si>
  <si>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</si>
  <si>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</si>
  <si>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</si>
  <si>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</si>
  <si>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</si>
  <si>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</si>
  <si>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</si>
  <si>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</si>
  <si>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</si>
  <si>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</si>
  <si>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</si>
  <si>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</si>
  <si>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</si>
  <si>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</si>
  <si>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</si>
  <si>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</si>
  <si>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</si>
  <si>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</si>
  <si>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</si>
  <si>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</si>
  <si>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</si>
  <si>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</si>
  <si>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</si>
  <si>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</si>
  <si>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</si>
  <si>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</si>
  <si>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</si>
  <si>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</si>
  <si>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</si>
  <si>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</si>
  <si>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</si>
  <si>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</si>
  <si>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</si>
  <si>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</si>
  <si>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</si>
  <si>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</si>
  <si>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</si>
  <si>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</si>
  <si>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</si>
  <si>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</si>
  <si>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</si>
  <si>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</si>
  <si>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</si>
  <si>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</si>
  <si>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</si>
  <si>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</si>
  <si>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</si>
  <si>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</si>
  <si>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</si>
  <si>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</si>
  <si>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</si>
  <si>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</si>
  <si>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</si>
  <si>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</si>
  <si>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</si>
  <si>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</si>
  <si>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</si>
  <si>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</si>
  <si>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</si>
  <si>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</si>
  <si>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</si>
  <si>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</si>
  <si>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</si>
  <si>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</si>
  <si>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</si>
  <si>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</si>
  <si>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</si>
  <si>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</si>
  <si>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</si>
  <si>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</si>
  <si>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</si>
  <si>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</si>
  <si>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</si>
  <si>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</si>
  <si>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</si>
  <si>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</si>
  <si>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</si>
  <si>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</si>
  <si>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</si>
  <si>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</si>
  <si>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</si>
  <si>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</si>
  <si>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</si>
  <si>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</si>
  <si>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</si>
  <si>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</si>
  <si>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</si>
  <si>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</si>
  <si>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</si>
  <si>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</si>
  <si>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</si>
  <si>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</si>
  <si>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</si>
  <si>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</si>
  <si>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</si>
  <si>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</si>
  <si>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</si>
  <si>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</si>
  <si>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</si>
  <si>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</si>
  <si>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</si>
  <si>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</si>
  <si>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</si>
  <si>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</si>
  <si>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</si>
  <si>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</si>
  <si>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</si>
  <si>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</si>
  <si>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</si>
  <si>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</si>
  <si>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</si>
  <si>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</si>
  <si>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</si>
  <si>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</si>
  <si>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</si>
  <si>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</si>
  <si>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</si>
  <si>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</si>
  <si>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</si>
  <si>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</si>
  <si>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</si>
  <si>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</si>
  <si>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</si>
  <si>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</si>
  <si>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</si>
  <si>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</si>
  <si>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</si>
  <si>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</si>
  <si>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</si>
  <si>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</si>
  <si>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</si>
  <si>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</si>
  <si>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</si>
  <si>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</si>
  <si>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</si>
  <si>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</si>
  <si>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</si>
  <si>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</si>
  <si>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</si>
  <si>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</si>
  <si>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</si>
  <si>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</si>
  <si>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</si>
  <si>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</si>
  <si>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</si>
  <si>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</si>
  <si>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</si>
  <si>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</si>
  <si>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</si>
  <si>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</si>
  <si>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</si>
  <si>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</si>
  <si>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</si>
  <si>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</si>
  <si>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</si>
  <si>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</si>
  <si>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</si>
  <si>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</si>
  <si>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</si>
  <si>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</si>
  <si>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</si>
  <si>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</si>
  <si>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</si>
  <si>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</si>
  <si>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</si>
  <si>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</si>
  <si>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</si>
  <si>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</si>
  <si>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</si>
  <si>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</si>
  <si>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</si>
  <si>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</si>
  <si>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</si>
  <si>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</si>
  <si>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</si>
  <si>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</si>
  <si>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</si>
  <si>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</si>
  <si>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</si>
  <si>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</si>
  <si>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</si>
  <si>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</si>
  <si>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</si>
  <si>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</si>
  <si>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</si>
  <si>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</si>
  <si>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</si>
  <si>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</si>
  <si>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</si>
  <si>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</si>
  <si>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</si>
  <si>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</si>
  <si>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</si>
  <si>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</si>
  <si>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</si>
  <si>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</si>
  <si>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</si>
  <si>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</si>
  <si>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</si>
  <si>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</si>
  <si>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</si>
  <si>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</si>
  <si>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</si>
  <si>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</si>
  <si>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</si>
  <si>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</si>
  <si>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</si>
  <si>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</si>
  <si>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</si>
  <si>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</si>
  <si>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</si>
  <si>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</si>
  <si>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</si>
  <si>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</si>
  <si>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</si>
  <si>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</si>
  <si>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</si>
  <si>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</si>
  <si>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</si>
  <si>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</si>
  <si>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</si>
  <si>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</si>
  <si>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</si>
  <si>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</si>
  <si>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</si>
  <si>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</si>
  <si>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</si>
  <si>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</si>
  <si>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</si>
  <si>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</si>
  <si>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</si>
  <si>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</si>
  <si>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</si>
  <si>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</si>
  <si>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</si>
  <si>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</si>
  <si>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</si>
  <si>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</si>
  <si>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</si>
  <si>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</si>
  <si>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</si>
  <si>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</si>
  <si>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</si>
  <si>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</si>
  <si>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</si>
  <si>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</si>
  <si>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</si>
  <si>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</si>
  <si>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</si>
  <si>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</si>
  <si>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</si>
  <si>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</si>
  <si>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</si>
  <si>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</si>
  <si>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</si>
  <si>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</si>
  <si>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</si>
  <si>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</si>
  <si>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</si>
  <si>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</si>
  <si>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</si>
  <si>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</si>
  <si>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</si>
  <si>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</si>
  <si>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</si>
  <si>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</si>
  <si>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</si>
  <si>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</si>
  <si>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</si>
  <si>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</si>
  <si>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</si>
  <si>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</si>
  <si>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</si>
  <si>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</si>
  <si>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</si>
  <si>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</si>
  <si>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</si>
  <si>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</si>
  <si>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</si>
  <si>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</si>
  <si>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</si>
  <si>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</si>
  <si>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</si>
  <si>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</si>
  <si>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</si>
  <si>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</si>
  <si>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</si>
  <si>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</si>
  <si>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</si>
  <si>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</si>
  <si>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</si>
  <si>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</si>
  <si>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</si>
  <si>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</si>
  <si>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</si>
  <si>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</si>
  <si>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</si>
  <si>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</si>
  <si>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</si>
  <si>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</si>
  <si>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</si>
  <si>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</si>
  <si>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</si>
  <si>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</si>
  <si>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</si>
  <si>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</si>
  <si>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</si>
  <si>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</si>
  <si>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</si>
  <si>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</si>
  <si>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</si>
  <si>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</si>
  <si>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</si>
  <si>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</si>
  <si>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</si>
  <si>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</si>
  <si>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</si>
  <si>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</si>
  <si>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</si>
  <si>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</si>
  <si>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</si>
  <si>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</si>
  <si>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</si>
  <si>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</si>
  <si>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</si>
  <si>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</si>
  <si>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</si>
  <si>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</si>
  <si>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</si>
  <si>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</si>
  <si>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</si>
  <si>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</si>
  <si>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</si>
  <si>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</si>
  <si>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</si>
  <si>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</si>
  <si>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</si>
  <si>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</si>
  <si>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</si>
  <si>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</si>
  <si>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</si>
  <si>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</si>
  <si>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</si>
  <si>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</si>
  <si>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</si>
  <si>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</si>
  <si>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</si>
  <si>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</si>
  <si>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</si>
  <si>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</si>
  <si>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</si>
  <si>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</si>
  <si>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</si>
  <si>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</si>
  <si>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</si>
  <si>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</si>
  <si>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</si>
  <si>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</si>
  <si>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</si>
  <si>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</si>
  <si>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</si>
  <si>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</si>
  <si>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</si>
  <si>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</si>
  <si>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</si>
  <si>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</si>
  <si>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</si>
  <si>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</si>
  <si>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</si>
  <si>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</si>
  <si>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</si>
  <si>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</si>
  <si>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</si>
  <si>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</si>
  <si>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</si>
  <si>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</si>
  <si>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</si>
  <si>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</si>
  <si>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</si>
  <si>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</si>
  <si>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</si>
  <si>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</si>
  <si>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</si>
  <si>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</si>
  <si>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</si>
  <si>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</si>
  <si>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</si>
  <si>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</si>
  <si>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</si>
  <si>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</si>
  <si>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</si>
  <si>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</si>
  <si>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</si>
  <si>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</si>
  <si>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</si>
  <si>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</si>
  <si>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</si>
  <si>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</si>
  <si>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</si>
  <si>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</si>
  <si>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</si>
  <si>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</si>
  <si>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</si>
  <si>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</si>
  <si>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</si>
  <si>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</si>
  <si>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</si>
  <si>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</si>
  <si>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</si>
  <si>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</si>
  <si>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</si>
  <si>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</si>
  <si>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</si>
  <si>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</si>
  <si>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</si>
  <si>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</si>
  <si>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</si>
  <si>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</si>
  <si>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</si>
  <si>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</si>
  <si>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</si>
  <si>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</si>
  <si>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</si>
  <si>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</si>
  <si>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</si>
  <si>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</si>
  <si>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</si>
  <si>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</si>
  <si>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</si>
  <si>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</si>
  <si>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</si>
  <si>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</si>
  <si>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</si>
  <si>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</si>
  <si>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</si>
  <si>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</si>
  <si>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</si>
  <si>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</si>
  <si>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</si>
  <si>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</si>
  <si>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</si>
  <si>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</si>
  <si>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</si>
  <si>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</si>
  <si>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</si>
  <si>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</si>
  <si>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</si>
  <si>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</si>
  <si>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</si>
  <si>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</si>
  <si>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</si>
  <si>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</si>
  <si>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</si>
  <si>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</si>
  <si>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</si>
  <si>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</si>
  <si>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</si>
  <si>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</si>
  <si>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</si>
  <si>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</si>
  <si>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</si>
  <si>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</si>
  <si>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</si>
  <si>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</si>
  <si>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</si>
  <si>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</si>
  <si>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</si>
  <si>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</si>
  <si>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</si>
  <si>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</si>
  <si>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</si>
  <si>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</si>
  <si>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</si>
  <si>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</si>
  <si>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</si>
  <si>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</si>
  <si>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</si>
  <si>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</si>
  <si>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</si>
  <si>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</si>
  <si>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</si>
  <si>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</si>
  <si>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</si>
  <si>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</si>
  <si>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</si>
  <si>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</si>
  <si>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</si>
  <si>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</si>
  <si>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</si>
  <si>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</si>
  <si>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</si>
  <si>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</si>
  <si>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</si>
  <si>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</si>
  <si>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</si>
  <si>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</si>
  <si>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</si>
  <si>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</si>
  <si>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</si>
  <si>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</si>
  <si>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</si>
  <si>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</si>
  <si>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</si>
  <si>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</si>
  <si>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</si>
  <si>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</si>
  <si>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</si>
  <si>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</si>
  <si>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</si>
  <si>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</si>
  <si>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</si>
  <si>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</si>
  <si>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</si>
  <si>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</si>
  <si>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</si>
  <si>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</si>
  <si>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</si>
  <si>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</si>
  <si>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</si>
  <si>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</si>
  <si>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</si>
  <si>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</si>
  <si>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</si>
  <si>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</si>
  <si>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</si>
  <si>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</si>
  <si>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</si>
  <si>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</si>
  <si>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</si>
  <si>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</si>
  <si>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</si>
  <si>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</si>
  <si>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</si>
  <si>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</si>
  <si>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</si>
  <si>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</si>
  <si>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</si>
  <si>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</si>
  <si>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</si>
  <si>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</si>
  <si>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</si>
  <si>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</si>
  <si>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</si>
  <si>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</si>
  <si>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</si>
  <si>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</si>
  <si>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</si>
  <si>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</si>
  <si>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</si>
  <si>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</si>
  <si>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</si>
  <si>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</si>
  <si>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</si>
  <si>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</si>
  <si>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</si>
  <si>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</si>
  <si>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</si>
  <si>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</si>
  <si>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</si>
  <si>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</si>
  <si>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</si>
  <si>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</si>
  <si>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</si>
  <si>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</si>
  <si>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</si>
  <si>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</si>
  <si>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</si>
  <si>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</si>
  <si>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</si>
  <si>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</si>
  <si>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</si>
  <si>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</si>
  <si>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</si>
  <si>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</si>
  <si>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</si>
  <si>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</si>
  <si>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</si>
  <si>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</si>
  <si>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</si>
  <si>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</si>
  <si>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</si>
  <si>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</si>
  <si>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</si>
  <si>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</si>
  <si>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</si>
  <si>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</si>
  <si>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</si>
  <si>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</si>
  <si>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</si>
  <si>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</si>
  <si>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</si>
  <si>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</si>
  <si>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</si>
  <si>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</si>
  <si>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</si>
  <si>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</si>
  <si>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</si>
  <si>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</si>
  <si>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</si>
  <si>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</si>
  <si>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</si>
  <si>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</si>
  <si>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</si>
  <si>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</si>
  <si>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</si>
  <si>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</si>
  <si>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</si>
  <si>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</si>
  <si>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</si>
  <si>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</si>
  <si>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</si>
  <si>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</si>
  <si>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</si>
  <si>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</si>
  <si>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</si>
  <si>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</si>
  <si>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</si>
  <si>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</si>
  <si>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</si>
  <si>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</si>
  <si>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</si>
  <si>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</si>
  <si>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</si>
  <si>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</si>
  <si>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</si>
  <si>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</si>
  <si>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</si>
  <si>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</si>
  <si>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</si>
  <si>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</si>
  <si>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</si>
  <si>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</si>
  <si>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</si>
  <si>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</si>
  <si>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</si>
  <si>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</si>
  <si>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</si>
  <si>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</si>
  <si>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</si>
  <si>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</si>
  <si>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</si>
  <si>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</si>
  <si>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</si>
  <si>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</si>
  <si>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</si>
  <si>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</si>
  <si>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</si>
  <si>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</si>
  <si>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</si>
  <si>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</si>
  <si>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</si>
  <si>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</si>
  <si>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</si>
  <si>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</si>
  <si>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</si>
  <si>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</si>
  <si>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</si>
  <si>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</si>
  <si>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</si>
  <si>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</si>
  <si>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</si>
  <si>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</si>
  <si>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</si>
  <si>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</si>
  <si>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</si>
  <si>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</si>
  <si>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</si>
  <si>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</si>
  <si>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</si>
  <si>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</si>
  <si>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</si>
  <si>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</si>
  <si>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</si>
  <si>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</si>
  <si>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</si>
  <si>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</si>
  <si>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</si>
  <si>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</si>
  <si>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</si>
  <si>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</si>
  <si>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</si>
  <si>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</si>
  <si>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</si>
  <si>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</si>
  <si>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</si>
  <si>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</si>
  <si>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</si>
  <si>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</si>
  <si>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</si>
  <si>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</si>
  <si>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</si>
  <si>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</si>
  <si>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</si>
  <si>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</si>
  <si>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</si>
  <si>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</si>
  <si>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</si>
  <si>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</si>
  <si>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</si>
  <si>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</si>
  <si>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</si>
  <si>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</si>
  <si>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</si>
  <si>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</si>
  <si>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</si>
  <si>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</si>
  <si>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</si>
  <si>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</si>
  <si>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</si>
  <si>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</si>
  <si>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</si>
  <si>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</si>
  <si>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</si>
  <si>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</si>
  <si>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</si>
  <si>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</si>
  <si>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</si>
  <si>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</si>
  <si>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</si>
  <si>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</si>
  <si>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</si>
  <si>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</si>
  <si>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</si>
  <si>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</si>
  <si>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</si>
  <si>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</si>
  <si>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</si>
  <si>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</si>
  <si>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</si>
  <si>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</si>
  <si>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</si>
  <si>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</si>
  <si>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</si>
  <si>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</si>
  <si>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</si>
  <si>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</si>
  <si>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</si>
  <si>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</si>
  <si>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</si>
  <si>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</si>
  <si>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</si>
  <si>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</si>
  <si>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</si>
  <si>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</si>
  <si>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</si>
  <si>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</si>
  <si>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</si>
  <si>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</si>
  <si>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</si>
  <si>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</si>
  <si>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</si>
  <si>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</si>
  <si>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</si>
  <si>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</si>
  <si>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</si>
  <si>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</si>
  <si>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</si>
  <si>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</si>
  <si>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</si>
  <si>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</si>
  <si>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</si>
  <si>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</si>
  <si>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</si>
  <si>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</si>
  <si>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</si>
  <si>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</si>
  <si>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</si>
  <si>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</si>
  <si>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</si>
  <si>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</si>
  <si>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</si>
  <si>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</si>
  <si>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</si>
  <si>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</si>
  <si>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</si>
  <si>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</si>
  <si>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</si>
  <si>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</si>
  <si>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</si>
  <si>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</si>
  <si>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</si>
  <si>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</si>
  <si>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</si>
  <si>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</si>
  <si>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</si>
  <si>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</si>
  <si>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</si>
  <si>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</si>
  <si>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</si>
  <si>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</si>
  <si>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</si>
  <si>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</si>
  <si>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</si>
  <si>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</si>
  <si>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</si>
  <si>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</si>
  <si>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</si>
  <si>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</si>
  <si>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</si>
  <si>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</si>
  <si>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</si>
  <si>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</si>
  <si>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</si>
  <si>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</si>
  <si>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</si>
  <si>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</si>
  <si>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</si>
  <si>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</si>
  <si>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</si>
  <si>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</si>
  <si>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</si>
  <si>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</si>
  <si>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</si>
  <si>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</si>
  <si>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</si>
  <si>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</si>
  <si>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</si>
  <si>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</si>
  <si>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</si>
  <si>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</si>
  <si>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</si>
  <si>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</si>
  <si>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</si>
  <si>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</si>
  <si>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</si>
  <si>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</si>
  <si>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</si>
  <si>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</si>
  <si>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</si>
  <si>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</si>
  <si>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</si>
  <si>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</si>
  <si>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</si>
  <si>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</si>
  <si>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</si>
  <si>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</si>
  <si>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</si>
  <si>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</si>
  <si>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</si>
  <si>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</si>
  <si>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</si>
  <si>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</si>
  <si>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</si>
  <si>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</si>
  <si>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</si>
  <si>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</si>
  <si>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</si>
  <si>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</si>
  <si>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</si>
  <si>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</si>
  <si>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</si>
  <si>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</si>
  <si>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</si>
  <si>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</si>
  <si>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</si>
  <si>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</si>
  <si>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</si>
  <si>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</si>
  <si>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</si>
  <si>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</si>
  <si>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</si>
  <si>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</si>
  <si>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</si>
  <si>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</si>
  <si>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</si>
  <si>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</si>
  <si>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</si>
  <si>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</si>
  <si>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</si>
  <si>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</si>
  <si>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</si>
  <si>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</si>
  <si>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</si>
  <si>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</si>
  <si>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</si>
  <si>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</si>
  <si>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</si>
  <si>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</si>
  <si>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</si>
  <si>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</si>
  <si>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</si>
  <si>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</si>
  <si>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</si>
  <si>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</si>
  <si>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</si>
  <si>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</si>
  <si>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</si>
  <si>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</si>
  <si>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</si>
  <si>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</si>
  <si>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</si>
  <si>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</si>
  <si>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</si>
  <si>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</si>
  <si>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</si>
  <si>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</si>
  <si>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</si>
  <si>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</si>
  <si>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</si>
  <si>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</si>
  <si>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</si>
  <si>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</si>
  <si>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</si>
  <si>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</si>
  <si>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</si>
  <si>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</si>
  <si>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</si>
  <si>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</si>
  <si>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</si>
  <si>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</si>
  <si>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</si>
  <si>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</si>
  <si>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</si>
  <si>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</si>
  <si>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</si>
  <si>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</si>
  <si>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</si>
  <si>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</si>
  <si>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</si>
  <si>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</si>
  <si>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</si>
  <si>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</si>
  <si>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</si>
  <si>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</si>
  <si>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</si>
  <si>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</si>
  <si>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</si>
  <si>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</si>
  <si>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</si>
  <si>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</si>
  <si>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</si>
  <si>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</si>
  <si>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</si>
  <si>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</si>
  <si>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</si>
  <si>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</si>
  <si>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</si>
  <si>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</si>
  <si>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</si>
  <si>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</si>
  <si>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</si>
  <si>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</si>
  <si>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</si>
  <si>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</si>
  <si>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</si>
  <si>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</si>
  <si>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</si>
  <si>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</si>
  <si>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</si>
  <si>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</si>
  <si>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</si>
  <si>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</si>
  <si>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</si>
  <si>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</si>
  <si>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</si>
  <si>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</si>
  <si>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</si>
  <si>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</si>
  <si>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</si>
  <si>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</si>
  <si>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</si>
  <si>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</si>
  <si>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</si>
  <si>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</si>
  <si>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</si>
  <si>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</si>
  <si>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</si>
  <si>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</si>
  <si>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</si>
  <si>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</si>
  <si>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</si>
  <si>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</si>
  <si>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</si>
  <si>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</si>
  <si>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</si>
  <si>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</si>
  <si>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</si>
  <si>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</si>
  <si>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</si>
  <si>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</si>
  <si>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</si>
  <si>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</si>
  <si>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</si>
  <si>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</si>
  <si>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</si>
  <si>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</si>
  <si>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</si>
  <si>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</si>
  <si>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</si>
  <si>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</si>
  <si>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</si>
  <si>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</si>
  <si>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</si>
  <si>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</si>
  <si>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</si>
  <si>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</si>
  <si>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</si>
  <si>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</si>
  <si>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</si>
  <si>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</si>
  <si>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</si>
  <si>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</si>
  <si>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</si>
  <si>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</si>
  <si>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</si>
  <si>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</si>
  <si>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</si>
  <si>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</si>
  <si>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</si>
  <si>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</si>
  <si>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</si>
  <si>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</si>
  <si>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</si>
  <si>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</si>
  <si>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</si>
  <si>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</si>
  <si>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</si>
  <si>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</si>
  <si>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</si>
  <si>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</si>
  <si>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</si>
  <si>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</si>
  <si>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</si>
  <si>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</si>
  <si>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</si>
  <si>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</si>
  <si>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</si>
  <si>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</si>
  <si>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</si>
  <si>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</si>
  <si>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</si>
  <si>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</si>
  <si>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</si>
  <si>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</si>
  <si>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</si>
  <si>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</si>
  <si>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</si>
  <si>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</si>
  <si>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</si>
  <si>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</si>
  <si>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</si>
  <si>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</si>
  <si>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</si>
  <si>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</si>
  <si>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</si>
  <si>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</si>
  <si>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</si>
  <si>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</si>
  <si>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</si>
  <si>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</si>
  <si>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</si>
  <si>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</si>
  <si>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</si>
  <si>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</si>
  <si>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</si>
  <si>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</si>
  <si>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</si>
  <si>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</si>
  <si>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</si>
  <si>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</si>
  <si>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</si>
  <si>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</si>
  <si>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</si>
  <si>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</si>
  <si>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</si>
  <si>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</si>
  <si>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</si>
  <si>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</si>
  <si>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</si>
  <si>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</si>
  <si>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</si>
  <si>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</si>
  <si>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</si>
  <si>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</si>
  <si>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</si>
  <si>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</si>
  <si>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</si>
  <si>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</si>
  <si>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</si>
  <si>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</si>
  <si>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</si>
  <si>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</si>
  <si>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</si>
  <si>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</si>
  <si>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</si>
  <si>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</si>
  <si>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</si>
  <si>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</si>
  <si>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</si>
  <si>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</si>
  <si>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</si>
  <si>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</si>
  <si>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</si>
  <si>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</si>
  <si>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</si>
  <si>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</si>
  <si>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</si>
  <si>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</si>
  <si>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</si>
  <si>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</si>
  <si>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</si>
  <si>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</si>
  <si>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</si>
  <si>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</si>
  <si>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</si>
  <si>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</si>
  <si>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</si>
  <si>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</si>
  <si>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</si>
  <si>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</si>
  <si>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</si>
  <si>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</si>
  <si>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</si>
  <si>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</si>
  <si>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</si>
  <si>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</si>
  <si>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</si>
  <si>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</si>
  <si>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</si>
  <si>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</si>
  <si>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</si>
  <si>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</si>
  <si>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</si>
  <si>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</si>
  <si>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</si>
  <si>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</si>
  <si>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</si>
  <si>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</si>
  <si>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</si>
  <si>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</si>
  <si>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</si>
  <si>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</si>
  <si>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</si>
  <si>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</si>
  <si>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</si>
  <si>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</si>
  <si>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</si>
  <si>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</si>
  <si>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</si>
  <si>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</si>
  <si>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</si>
  <si>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</si>
  <si>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</si>
  <si>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</si>
  <si>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</si>
  <si>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</si>
  <si>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</si>
  <si>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</si>
  <si>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</si>
  <si>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</si>
  <si>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</si>
  <si>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</si>
  <si>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</si>
  <si>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</si>
  <si>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</si>
  <si>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</si>
  <si>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</si>
  <si>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</si>
  <si>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</si>
  <si>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</si>
  <si>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</si>
  <si>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</si>
  <si>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</si>
  <si>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</si>
  <si>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</si>
  <si>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</si>
  <si>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</si>
  <si>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</si>
  <si>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</si>
  <si>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</si>
  <si>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</si>
  <si>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</si>
  <si>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</si>
  <si>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</si>
  <si>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</si>
  <si>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</si>
  <si>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</si>
  <si>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</si>
  <si>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</si>
  <si>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</si>
  <si>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</si>
  <si>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</si>
  <si>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</si>
  <si>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</si>
  <si>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</si>
  <si>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</si>
  <si>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</si>
  <si>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</si>
  <si>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</si>
  <si>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</si>
  <si>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</si>
  <si>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</si>
  <si>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</si>
  <si>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</si>
  <si>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</si>
  <si>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</si>
  <si>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</si>
  <si>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</si>
  <si>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</si>
  <si>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</si>
  <si>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</si>
  <si>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</si>
  <si>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</si>
  <si>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</si>
  <si>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</si>
  <si>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</si>
  <si>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</si>
  <si>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</si>
  <si>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</si>
  <si>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</si>
  <si>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</si>
  <si>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</si>
  <si>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</si>
  <si>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</si>
  <si>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</si>
  <si>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</si>
  <si>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</si>
  <si>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</si>
  <si>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</si>
  <si>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</si>
  <si>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</si>
  <si>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</si>
  <si>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</si>
  <si>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</si>
  <si>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</si>
  <si>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</si>
  <si>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</si>
  <si>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</si>
  <si>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</si>
  <si>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</si>
  <si>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</si>
  <si>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</si>
  <si>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</si>
  <si>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</si>
  <si>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</si>
  <si>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</si>
  <si>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</si>
  <si>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</si>
  <si>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</si>
  <si>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</si>
  <si>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</si>
  <si>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</si>
  <si>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</si>
  <si>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</si>
  <si>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</si>
  <si>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</si>
  <si>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</si>
  <si>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</si>
  <si>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</si>
  <si>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</si>
  <si>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</si>
  <si>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</si>
  <si>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</si>
  <si>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</si>
  <si>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</si>
  <si>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</si>
  <si>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</si>
  <si>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</si>
  <si>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</si>
  <si>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</si>
  <si>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</si>
  <si>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</si>
  <si>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</si>
  <si>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</si>
  <si>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</si>
  <si>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</si>
  <si>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</si>
  <si>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</si>
  <si>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</si>
  <si>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</si>
  <si>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</si>
  <si>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</si>
  <si>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</si>
  <si>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</si>
  <si>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</si>
  <si>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</si>
  <si>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</si>
  <si>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</si>
  <si>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</si>
  <si>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</si>
  <si>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</si>
  <si>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</si>
  <si>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</si>
  <si>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</si>
  <si>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</si>
  <si>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</si>
  <si>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</si>
  <si>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</si>
  <si>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</si>
  <si>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</si>
  <si>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</si>
  <si>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</si>
  <si>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</si>
  <si>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</si>
  <si>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</si>
  <si>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</si>
  <si>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</si>
  <si>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</si>
  <si>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</si>
  <si>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</si>
  <si>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</si>
  <si>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</si>
  <si>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</si>
  <si>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</si>
  <si>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</si>
  <si>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</si>
  <si>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</si>
  <si>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</si>
  <si>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</si>
  <si>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</si>
  <si>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</si>
  <si>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</si>
  <si>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</si>
  <si>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</si>
  <si>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</si>
  <si>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</si>
  <si>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</si>
  <si>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</si>
  <si>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</si>
  <si>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</si>
  <si>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</si>
  <si>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</si>
  <si>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</si>
  <si>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</si>
  <si>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</si>
  <si>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</si>
  <si>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</si>
  <si>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</si>
  <si>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</si>
  <si>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</si>
  <si>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</si>
  <si>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</si>
  <si>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</si>
  <si>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</si>
  <si>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</si>
  <si>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</si>
  <si>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</si>
  <si>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</si>
  <si>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</si>
  <si>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</si>
  <si>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</si>
  <si>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</si>
  <si>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</si>
  <si>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</si>
  <si>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</si>
  <si>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</si>
  <si>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</si>
  <si>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</si>
  <si>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</si>
  <si>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</si>
  <si>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</si>
  <si>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</si>
  <si>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</si>
  <si>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</si>
  <si>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</si>
  <si>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</si>
  <si>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</si>
  <si>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</si>
  <si>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</si>
  <si>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</si>
  <si>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</si>
  <si>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</si>
  <si>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</si>
  <si>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</si>
  <si>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</si>
  <si>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</si>
  <si>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</si>
  <si>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</si>
  <si>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</si>
  <si>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</si>
  <si>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</si>
  <si>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</si>
  <si>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</si>
  <si>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</si>
  <si>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</si>
  <si>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</si>
  <si>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</si>
  <si>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</si>
  <si>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</si>
  <si>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</si>
  <si>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</si>
  <si>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</si>
  <si>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</si>
  <si>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</si>
  <si>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</si>
  <si>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</si>
  <si>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</si>
  <si>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</si>
  <si>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</si>
  <si>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</si>
  <si>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</si>
  <si>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</si>
  <si>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</si>
  <si>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</si>
  <si>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</si>
  <si>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</si>
  <si>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</si>
  <si>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</si>
  <si>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</si>
  <si>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</si>
  <si>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</si>
  <si>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</si>
  <si>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</si>
  <si>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</si>
  <si>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</si>
  <si>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</si>
  <si>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</si>
  <si>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</si>
  <si>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</si>
  <si>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</si>
  <si>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</si>
  <si>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</si>
  <si>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</si>
  <si>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</si>
  <si>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</si>
  <si>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</si>
  <si>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</si>
  <si>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</si>
  <si>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</si>
  <si>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</si>
  <si>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</si>
  <si>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</si>
  <si>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</si>
  <si>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</si>
  <si>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</si>
  <si>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</si>
  <si>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</si>
  <si>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</si>
  <si>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</si>
  <si>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</si>
  <si>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</si>
  <si>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</si>
  <si>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</si>
  <si>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</si>
  <si>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</si>
  <si>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</si>
  <si>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</si>
  <si>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</si>
  <si>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</si>
  <si>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</si>
  <si>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</si>
  <si>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</si>
  <si>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</si>
  <si>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</si>
  <si>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</si>
  <si>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</si>
  <si>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</si>
  <si>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</si>
  <si>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</si>
  <si>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</si>
  <si>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</si>
  <si>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</si>
  <si>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</si>
  <si>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</si>
  <si>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</si>
  <si>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</si>
  <si>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</si>
  <si>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</si>
  <si>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</si>
  <si>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</si>
  <si>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</si>
  <si>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</si>
  <si>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</si>
  <si>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</si>
  <si>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</si>
  <si>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</si>
  <si>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</si>
  <si>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</si>
  <si>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</si>
  <si>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</si>
  <si>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</si>
  <si>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</si>
  <si>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</si>
  <si>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</si>
  <si>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</si>
  <si>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</si>
  <si>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</si>
  <si>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</si>
  <si>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</si>
  <si>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</si>
  <si>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</si>
  <si>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</si>
  <si>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</si>
  <si>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</si>
  <si>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</si>
  <si>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</si>
  <si>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</si>
  <si>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</si>
  <si>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</si>
  <si>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</si>
  <si>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</si>
  <si>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</si>
  <si>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</si>
  <si>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</si>
  <si>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</si>
  <si>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</si>
  <si>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</si>
  <si>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</si>
  <si>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</si>
  <si>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</si>
  <si>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</si>
  <si>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</si>
  <si>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</si>
  <si>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</si>
  <si>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</si>
  <si>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</si>
  <si>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</si>
  <si>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</si>
  <si>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</si>
  <si>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</si>
  <si>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</si>
  <si>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</si>
  <si>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</si>
  <si>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</si>
  <si>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</si>
  <si>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</si>
  <si>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</si>
  <si>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</si>
  <si>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</si>
  <si>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</si>
  <si>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</si>
  <si>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</si>
  <si>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</si>
  <si>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</si>
  <si>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</si>
  <si>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</si>
  <si>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</si>
  <si>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</si>
  <si>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</si>
  <si>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</si>
  <si>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</si>
  <si>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</si>
  <si>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</si>
  <si>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</si>
  <si>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</si>
  <si>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</si>
  <si>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</si>
  <si>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</si>
  <si>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</si>
  <si>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</si>
  <si>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</si>
  <si>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</si>
  <si>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</si>
  <si>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</si>
  <si>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</si>
  <si>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</si>
  <si>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</si>
  <si>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</si>
  <si>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</si>
  <si>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</si>
  <si>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</si>
  <si>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</si>
  <si>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</si>
  <si>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</si>
  <si>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</si>
  <si>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</si>
  <si>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</si>
  <si>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</si>
  <si>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</si>
  <si>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</si>
  <si>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</si>
  <si>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</si>
  <si>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</si>
  <si>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</si>
  <si>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</si>
  <si>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</si>
  <si>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</si>
  <si>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</si>
  <si>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</si>
  <si>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</si>
  <si>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</si>
  <si>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</si>
  <si>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</si>
  <si>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</si>
  <si>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</si>
  <si>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</si>
  <si>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</si>
  <si>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</si>
  <si>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</si>
  <si>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</si>
  <si>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</si>
  <si>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</si>
  <si>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</si>
  <si>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</si>
  <si>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</si>
  <si>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</si>
  <si>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</si>
  <si>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</si>
  <si>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</si>
  <si>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</si>
  <si>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</si>
  <si>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</si>
  <si>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</si>
  <si>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</si>
  <si>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</si>
  <si>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</si>
  <si>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</si>
  <si>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</si>
  <si>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</si>
  <si>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</si>
  <si>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</si>
  <si>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</si>
  <si>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</si>
  <si>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</si>
  <si>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</si>
  <si>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</si>
  <si>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</si>
  <si>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</si>
  <si>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</si>
  <si>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</si>
  <si>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</si>
  <si>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</si>
  <si>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</si>
  <si>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</si>
  <si>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</si>
  <si>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</si>
  <si>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</si>
  <si>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</si>
  <si>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</si>
  <si>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</si>
  <si>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</si>
  <si>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</si>
  <si>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</si>
  <si>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</si>
  <si>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</si>
  <si>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</si>
  <si>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</si>
  <si>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</si>
  <si>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</si>
  <si>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</si>
  <si>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</si>
  <si>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</si>
  <si>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</si>
  <si>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</si>
  <si>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</si>
  <si>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</si>
  <si>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</si>
  <si>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</si>
  <si>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</si>
  <si>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</si>
  <si>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</si>
  <si>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</si>
  <si>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</si>
  <si>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</si>
  <si>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</si>
  <si>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</si>
  <si>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</si>
  <si>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</si>
  <si>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</si>
  <si>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</si>
  <si>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</si>
  <si>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</si>
  <si>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</si>
  <si>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</si>
  <si>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</si>
  <si>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</si>
  <si>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</si>
  <si>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</si>
  <si>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</si>
  <si>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</si>
  <si>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</si>
  <si>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</si>
  <si>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</si>
  <si>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</si>
  <si>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</si>
  <si>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</si>
  <si>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</si>
  <si>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</si>
  <si>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</si>
  <si>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</si>
  <si>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</si>
  <si>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</si>
  <si>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</si>
  <si>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</si>
  <si>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</si>
  <si>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</si>
  <si>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</si>
  <si>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</si>
  <si>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</si>
  <si>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</si>
  <si>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</si>
  <si>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</si>
  <si>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</si>
  <si>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</si>
  <si>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</si>
  <si>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</si>
  <si>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</si>
  <si>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</si>
  <si>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</si>
  <si>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</si>
  <si>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</si>
  <si>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</si>
  <si>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</si>
  <si>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</si>
  <si>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</si>
  <si>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</si>
  <si>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</si>
  <si>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</si>
  <si>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</si>
  <si>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</si>
  <si>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</si>
  <si>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</si>
  <si>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</si>
  <si>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</si>
  <si>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</si>
  <si>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</si>
  <si>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</si>
  <si>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</si>
  <si>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</si>
  <si>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</si>
  <si>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</si>
  <si>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</si>
  <si>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</si>
  <si>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</si>
  <si>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</si>
  <si>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</si>
  <si>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</si>
  <si>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</si>
  <si>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</si>
  <si>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</si>
  <si>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</si>
  <si>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</si>
  <si>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</si>
  <si>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</si>
  <si>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</si>
  <si>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</si>
  <si>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</si>
  <si>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</si>
  <si>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</si>
  <si>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</si>
  <si>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</si>
  <si>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</si>
  <si>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</si>
  <si>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</si>
  <si>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</si>
  <si>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</si>
  <si>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</si>
  <si>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</si>
  <si>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</si>
  <si>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</si>
  <si>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</si>
  <si>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</si>
  <si>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</si>
  <si>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</si>
  <si>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</si>
  <si>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</si>
  <si>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</si>
  <si>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</si>
  <si>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</si>
  <si>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</si>
  <si>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</si>
  <si>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</si>
  <si>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</si>
  <si>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</si>
  <si>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</si>
  <si>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</si>
  <si>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</si>
  <si>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</si>
  <si>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</si>
  <si>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</si>
  <si>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</si>
  <si>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</si>
  <si>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</si>
  <si>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</si>
  <si>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</si>
  <si>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</si>
  <si>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</si>
  <si>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</si>
  <si>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</si>
  <si>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</si>
  <si>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</si>
  <si>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</si>
  <si>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</si>
  <si>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</si>
  <si>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</si>
  <si>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</si>
  <si>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</si>
  <si>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</si>
  <si>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</si>
  <si>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</si>
  <si>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</si>
  <si>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</si>
  <si>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</si>
  <si>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</si>
  <si>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</si>
  <si>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</si>
  <si>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</si>
  <si>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</si>
  <si>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</si>
  <si>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</si>
  <si>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</si>
  <si>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</si>
  <si>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</si>
  <si>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</si>
  <si>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</si>
  <si>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</si>
  <si>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</si>
  <si>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</si>
  <si>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</si>
  <si>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</si>
  <si>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</si>
  <si>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</si>
  <si>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</si>
  <si>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</si>
  <si>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</si>
  <si>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</si>
  <si>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</si>
  <si>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</si>
  <si>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</si>
  <si>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</si>
  <si>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</si>
  <si>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</si>
  <si>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</si>
  <si>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</si>
  <si>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</si>
  <si>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</si>
  <si>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</si>
  <si>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</si>
  <si>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</si>
  <si>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</si>
  <si>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</si>
  <si>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</si>
  <si>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</si>
  <si>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</si>
  <si>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</si>
  <si>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</si>
  <si>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</si>
  <si>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</si>
  <si>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</si>
  <si>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</si>
  <si>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</si>
  <si>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</si>
  <si>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</si>
  <si>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</si>
  <si>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</si>
  <si>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</si>
  <si>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</si>
  <si>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</si>
  <si>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</si>
  <si>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</si>
  <si>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</si>
  <si>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</si>
  <si>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</si>
  <si>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</si>
  <si>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</si>
  <si>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</si>
  <si>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</si>
  <si>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</si>
  <si>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</si>
  <si>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</si>
  <si>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</si>
  <si>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</si>
  <si>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</si>
  <si>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</si>
  <si>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</si>
  <si>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</si>
  <si>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</si>
  <si>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</si>
  <si>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</si>
  <si>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</si>
  <si>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</si>
  <si>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</si>
  <si>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</si>
  <si>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</si>
  <si>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</si>
  <si>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</si>
  <si>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</si>
  <si>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</si>
  <si>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</si>
  <si>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</si>
  <si>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</si>
  <si>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</si>
  <si>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</si>
  <si>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</si>
  <si>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</si>
  <si>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</si>
  <si>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</si>
  <si>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</si>
  <si>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</si>
  <si>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</si>
  <si>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</si>
  <si>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</si>
  <si>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</si>
  <si>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</si>
  <si>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</si>
  <si>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</si>
  <si>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</si>
  <si>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</si>
  <si>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</si>
  <si>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</si>
  <si>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</si>
  <si>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</si>
  <si>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</si>
  <si>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</si>
  <si>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</si>
  <si>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</si>
  <si>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</si>
  <si>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</si>
  <si>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</si>
  <si>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</si>
  <si>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</si>
  <si>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</si>
  <si>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</si>
  <si>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</si>
  <si>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</si>
  <si>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</si>
  <si>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</si>
  <si>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</si>
  <si>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</si>
  <si>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</si>
  <si>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</si>
  <si>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</si>
  <si>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</si>
  <si>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</si>
  <si>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</si>
  <si>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</si>
  <si>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</si>
  <si>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</si>
  <si>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</si>
  <si>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</si>
  <si>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</si>
  <si>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</si>
  <si>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</si>
  <si>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</si>
  <si>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</si>
  <si>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</si>
  <si>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</si>
  <si>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</si>
  <si>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</si>
  <si>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</si>
  <si>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</si>
  <si>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</si>
  <si>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</si>
  <si>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</si>
  <si>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</si>
  <si>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</si>
  <si>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</si>
  <si>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</si>
  <si>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</si>
  <si>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</si>
  <si>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</si>
  <si>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</si>
  <si>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</si>
  <si>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</si>
  <si>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</si>
  <si>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</si>
  <si>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</si>
  <si>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</si>
  <si>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</si>
  <si>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</si>
  <si>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</si>
  <si>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</si>
  <si>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</si>
  <si>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</si>
  <si>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</si>
  <si>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</si>
  <si>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</si>
  <si>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</si>
  <si>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</si>
  <si>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</si>
  <si>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</si>
  <si>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</si>
  <si>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</si>
  <si>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</si>
  <si>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</si>
  <si>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</si>
  <si>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</si>
  <si>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</si>
  <si>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</si>
  <si>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</si>
  <si>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</si>
  <si>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</si>
  <si>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</si>
  <si>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</si>
  <si>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</si>
  <si>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</si>
  <si>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</si>
  <si>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</si>
  <si>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</si>
  <si>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</si>
  <si>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</si>
  <si>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</si>
  <si>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</si>
  <si>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</si>
  <si>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</si>
  <si>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</si>
  <si>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</si>
  <si>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</si>
  <si>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</si>
  <si>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</si>
  <si>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</si>
  <si>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</si>
  <si>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</si>
  <si>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</si>
  <si>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</si>
  <si>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</si>
  <si>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</si>
  <si>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</si>
  <si>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</si>
  <si>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</si>
  <si>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</si>
  <si>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</si>
  <si>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</si>
  <si>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</si>
  <si>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</si>
  <si>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</si>
  <si>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</si>
  <si>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</si>
  <si>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</si>
  <si>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</si>
  <si>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</si>
  <si>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</si>
  <si>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</si>
  <si>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</si>
  <si>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</si>
  <si>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</si>
  <si>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</si>
  <si>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</si>
  <si>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</si>
  <si>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</si>
  <si>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</si>
  <si>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</si>
  <si>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</si>
  <si>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</si>
  <si>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</si>
  <si>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</si>
  <si>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</si>
  <si>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</si>
  <si>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</si>
  <si>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</si>
  <si>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</si>
  <si>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</si>
  <si>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</si>
  <si>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</si>
  <si>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</si>
  <si>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</si>
  <si>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</si>
  <si>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</si>
  <si>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</si>
  <si>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</si>
  <si>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</si>
  <si>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</si>
  <si>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</si>
  <si>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</si>
  <si>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</si>
  <si>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</si>
  <si>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</si>
  <si>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</si>
  <si>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</si>
  <si>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</si>
  <si>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</si>
  <si>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</si>
  <si>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</si>
  <si>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</si>
  <si>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</si>
  <si>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</si>
  <si>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</si>
  <si>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</si>
  <si>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</si>
  <si>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</si>
  <si>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</si>
  <si>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</si>
  <si>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</si>
  <si>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</si>
  <si>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</si>
  <si>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</si>
  <si>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</si>
  <si>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</si>
  <si>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</si>
  <si>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</si>
  <si>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</si>
  <si>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</si>
  <si>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</si>
  <si>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</si>
  <si>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</si>
  <si>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</si>
  <si>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</si>
  <si>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</si>
  <si>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</si>
  <si>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</si>
  <si>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</si>
  <si>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</si>
  <si>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</si>
  <si>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</si>
  <si>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</si>
  <si>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</si>
  <si>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</si>
  <si>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</si>
  <si>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</si>
  <si>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</si>
  <si>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</si>
  <si>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</si>
  <si>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</si>
  <si>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</si>
  <si>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</si>
  <si>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</si>
  <si>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</si>
  <si>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</si>
  <si>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</si>
  <si>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</si>
  <si>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</si>
  <si>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</si>
  <si>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</si>
  <si>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</si>
  <si>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</si>
  <si>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</si>
  <si>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</si>
  <si>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</si>
  <si>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</si>
  <si>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</si>
  <si>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</si>
  <si>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</si>
  <si>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</si>
  <si>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</si>
  <si>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</si>
  <si>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</si>
  <si>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</si>
  <si>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</si>
  <si>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</si>
  <si>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</si>
  <si>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</si>
  <si>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</si>
  <si>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</si>
  <si>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</si>
  <si>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</si>
  <si>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</si>
  <si>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</si>
  <si>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</si>
  <si>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</si>
  <si>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</si>
  <si>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</si>
  <si>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</si>
  <si>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</si>
  <si>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</si>
  <si>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</si>
  <si>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</si>
  <si>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</si>
  <si>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</si>
  <si>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</si>
  <si>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</si>
  <si>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</si>
  <si>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</si>
  <si>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</si>
  <si>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</si>
  <si>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</si>
  <si>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</si>
  <si>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</si>
  <si>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</si>
  <si>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</si>
  <si>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</si>
  <si>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</si>
  <si>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</si>
  <si>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</si>
  <si>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</si>
  <si>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</si>
  <si>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</si>
  <si>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</si>
  <si>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</si>
  <si>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</si>
  <si>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</si>
  <si>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</si>
  <si>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</si>
  <si>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</si>
  <si>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</si>
  <si>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</si>
  <si>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</si>
  <si>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</si>
  <si>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</si>
  <si>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</si>
  <si>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</si>
  <si>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</si>
  <si>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</si>
  <si>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</si>
  <si>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</si>
  <si>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</si>
  <si>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</si>
  <si>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</si>
  <si>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</si>
  <si>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</si>
  <si>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</si>
  <si>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</si>
  <si>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</si>
  <si>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</si>
  <si>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</si>
  <si>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</si>
  <si>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</si>
  <si>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</si>
  <si>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</si>
  <si>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</si>
  <si>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</si>
  <si>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</si>
  <si>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</si>
  <si>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</si>
  <si>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</si>
  <si>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</si>
  <si>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</si>
  <si>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</si>
  <si>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</si>
  <si>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</si>
  <si>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</si>
  <si>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</si>
  <si>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</si>
  <si>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</si>
  <si>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</si>
  <si>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</si>
  <si>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</si>
  <si>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</si>
  <si>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</si>
  <si>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</si>
  <si>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</si>
  <si>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</si>
  <si>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</si>
  <si>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</si>
  <si>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</si>
  <si>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</si>
  <si>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</si>
  <si>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</si>
  <si>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</si>
  <si>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</si>
  <si>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</si>
  <si>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</si>
  <si>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</si>
  <si>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</si>
  <si>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</si>
  <si>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</si>
  <si>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</si>
  <si>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</si>
  <si>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</si>
  <si>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</si>
  <si>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</si>
  <si>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</si>
  <si>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</si>
  <si>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</si>
  <si>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</si>
  <si>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</si>
  <si>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</si>
  <si>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</si>
  <si>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</si>
  <si>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</si>
  <si>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</si>
  <si>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</si>
  <si>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</si>
  <si>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</si>
  <si>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</si>
  <si>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</si>
  <si>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</si>
  <si>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</si>
  <si>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</si>
  <si>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</si>
  <si>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</si>
  <si>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</si>
  <si>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</si>
  <si>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</si>
  <si>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</si>
  <si>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</si>
  <si>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</si>
  <si>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</si>
  <si>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</si>
  <si>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</si>
  <si>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</si>
  <si>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</si>
  <si>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</si>
  <si>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</si>
  <si>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</si>
  <si>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</si>
  <si>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</si>
  <si>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</si>
  <si>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</si>
  <si>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</si>
  <si>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</si>
  <si>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</si>
  <si>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</si>
  <si>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</si>
  <si>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</si>
  <si>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</si>
  <si>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</si>
  <si>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</si>
  <si>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</si>
  <si>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</si>
  <si>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</si>
  <si>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</si>
  <si>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</si>
  <si>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</si>
  <si>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</si>
  <si>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</si>
  <si>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</si>
  <si>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</si>
  <si>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</si>
  <si>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</si>
  <si>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</si>
  <si>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</si>
  <si>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</si>
  <si>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</si>
  <si>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</si>
  <si>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</si>
  <si>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</si>
  <si>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</si>
  <si>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</si>
  <si>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</si>
  <si>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</si>
  <si>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</si>
  <si>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</si>
  <si>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</si>
  <si>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</si>
  <si>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</si>
  <si>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</si>
  <si>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</si>
  <si>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</si>
  <si>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</si>
  <si>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</si>
  <si>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</si>
  <si>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</si>
  <si>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</si>
  <si>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</si>
  <si>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</si>
  <si>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</si>
  <si>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</si>
  <si>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</si>
  <si>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</si>
  <si>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</si>
  <si>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</si>
  <si>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</si>
  <si>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</si>
  <si>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</si>
  <si>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</si>
  <si>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</si>
  <si>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</si>
  <si>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</si>
  <si>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</si>
  <si>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</si>
  <si>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</si>
  <si>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</si>
  <si>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</si>
  <si>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</si>
  <si>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</si>
  <si>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</si>
  <si>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</si>
  <si>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</si>
  <si>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</si>
  <si>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</si>
  <si>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</si>
  <si>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</si>
  <si>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</si>
  <si>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</si>
  <si>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</si>
  <si>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</si>
  <si>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</si>
  <si>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</si>
  <si>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</si>
  <si>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</si>
  <si>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</si>
  <si>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</si>
  <si>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</si>
  <si>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</si>
  <si>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</si>
  <si>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</si>
  <si>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</si>
  <si>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</si>
  <si>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</si>
  <si>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</si>
  <si>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</si>
  <si>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</si>
  <si>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</si>
  <si>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</si>
  <si>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</si>
  <si>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</si>
  <si>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</si>
  <si>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</si>
  <si>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</si>
  <si>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</si>
  <si>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</si>
  <si>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</si>
  <si>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</si>
  <si>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</si>
  <si>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</si>
  <si>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</si>
  <si>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</si>
  <si>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</si>
  <si>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</si>
  <si>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</si>
  <si>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</si>
  <si>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</si>
  <si>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</si>
  <si>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</si>
  <si>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</si>
  <si>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</si>
  <si>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</si>
  <si>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</si>
  <si>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</si>
  <si>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</si>
  <si>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</si>
  <si>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</si>
  <si>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</si>
  <si>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</si>
  <si>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</si>
  <si>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</si>
  <si>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</si>
  <si>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</si>
  <si>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</si>
  <si>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</si>
  <si>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</si>
  <si>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</si>
  <si>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</si>
  <si>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</si>
  <si>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</si>
  <si>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</si>
  <si>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</si>
  <si>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</si>
  <si>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</si>
  <si>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</si>
  <si>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</si>
  <si>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</si>
  <si>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</si>
  <si>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</si>
  <si>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</si>
  <si>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</si>
  <si>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</si>
  <si>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</si>
  <si>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</si>
  <si>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</si>
  <si>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</si>
  <si>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</si>
  <si>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</si>
  <si>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</si>
  <si>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</si>
  <si>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</si>
  <si>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</si>
  <si>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</si>
  <si>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</si>
  <si>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</si>
  <si>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</si>
  <si>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</si>
  <si>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</si>
  <si>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</si>
  <si>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</si>
  <si>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</si>
  <si>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</si>
  <si>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</si>
  <si>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</si>
  <si>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</si>
  <si>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</si>
  <si>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</si>
  <si>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</si>
  <si>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</si>
  <si>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</si>
  <si>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</si>
  <si>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</si>
  <si>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</si>
  <si>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</si>
  <si>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</si>
  <si>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</si>
  <si>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</si>
  <si>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</si>
  <si>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</si>
  <si>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</si>
  <si>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</si>
  <si>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</si>
  <si>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</si>
  <si>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</si>
  <si>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</si>
  <si>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</si>
  <si>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</si>
  <si>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</si>
  <si>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</si>
  <si>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</si>
  <si>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</si>
  <si>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</si>
  <si>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</si>
  <si>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</si>
  <si>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</si>
  <si>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</si>
  <si>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</si>
  <si>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</si>
  <si>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</si>
  <si>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</si>
  <si>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</si>
  <si>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</si>
  <si>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</si>
  <si>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</si>
  <si>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</si>
  <si>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</si>
  <si>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</si>
  <si>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</si>
  <si>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</si>
  <si>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</si>
  <si>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</si>
  <si>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</si>
  <si>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</si>
  <si>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</si>
  <si>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</si>
  <si>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</si>
  <si>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</si>
  <si>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</si>
  <si>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</si>
  <si>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</si>
  <si>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</si>
  <si>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</si>
  <si>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</si>
  <si>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</si>
  <si>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</si>
  <si>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</si>
  <si>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</si>
  <si>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</si>
  <si>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</si>
  <si>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</si>
  <si>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</si>
  <si>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</si>
  <si>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</si>
  <si>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</si>
  <si>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</si>
  <si>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</si>
  <si>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</si>
  <si>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</si>
  <si>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</si>
  <si>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</si>
  <si>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</si>
  <si>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</si>
  <si>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</si>
  <si>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</si>
  <si>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</si>
  <si>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</si>
  <si>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</si>
  <si>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</si>
  <si>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</si>
  <si>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</si>
  <si>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</si>
  <si>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</si>
  <si>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</si>
  <si>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</si>
  <si>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</si>
  <si>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</si>
  <si>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</si>
  <si>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</si>
  <si>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</si>
  <si>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</si>
  <si>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</si>
  <si>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</si>
  <si>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</si>
  <si>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</si>
  <si>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</si>
  <si>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</si>
  <si>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</si>
  <si>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</si>
  <si>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</si>
  <si>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</si>
  <si>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</si>
  <si>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</si>
  <si>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</si>
  <si>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</si>
  <si>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</si>
  <si>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</si>
  <si>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</si>
  <si>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</si>
  <si>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</si>
  <si>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</si>
  <si>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</si>
  <si>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</si>
  <si>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</si>
  <si>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</si>
  <si>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</si>
  <si>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</si>
  <si>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</si>
  <si>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</si>
  <si>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</si>
  <si>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</si>
  <si>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</si>
  <si>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</si>
  <si>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</si>
  <si>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</si>
  <si>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</si>
  <si>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</si>
  <si>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</si>
  <si>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</si>
  <si>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</si>
  <si>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</si>
  <si>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</si>
  <si>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</si>
  <si>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</si>
  <si>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</si>
  <si>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</si>
  <si>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</si>
  <si>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</si>
  <si>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</si>
  <si>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</si>
  <si>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</si>
  <si>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</si>
  <si>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</si>
  <si>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</si>
  <si>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</si>
  <si>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</si>
  <si>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</si>
  <si>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</si>
  <si>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</si>
  <si>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</si>
  <si>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</si>
  <si>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</si>
  <si>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</si>
  <si>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</si>
  <si>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</si>
  <si>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</si>
  <si>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</si>
  <si>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</si>
  <si>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</si>
  <si>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</si>
  <si>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</si>
  <si>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</si>
  <si>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</si>
  <si>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</si>
  <si>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</si>
  <si>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</si>
  <si>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</si>
  <si>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</si>
  <si>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</si>
  <si>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</si>
  <si>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</si>
  <si>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</si>
  <si>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</si>
  <si>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</si>
  <si>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</si>
  <si>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</si>
  <si>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</si>
  <si>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</si>
  <si>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</si>
  <si>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</si>
  <si>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</si>
  <si>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</si>
  <si>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</si>
  <si>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</si>
  <si>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</si>
  <si>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</si>
  <si>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</si>
  <si>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</si>
  <si>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</si>
  <si>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</si>
  <si>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</si>
  <si>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</si>
  <si>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</si>
  <si>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</si>
  <si>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</si>
  <si>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</si>
  <si>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</si>
  <si>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</si>
  <si>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</si>
  <si>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</si>
  <si>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</si>
  <si>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</si>
  <si>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</si>
  <si>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</si>
  <si>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</si>
  <si>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</si>
  <si>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</si>
  <si>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</si>
  <si>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</si>
  <si>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</si>
  <si>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</si>
  <si>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</si>
  <si>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</si>
  <si>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</si>
  <si>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</si>
  <si>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</si>
  <si>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</si>
  <si>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</si>
  <si>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</si>
  <si>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</si>
  <si>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</si>
  <si>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</si>
  <si>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</si>
  <si>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</si>
  <si>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</si>
  <si>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</si>
  <si>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</si>
  <si>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</si>
  <si>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</si>
  <si>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</si>
  <si>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</si>
  <si>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</si>
  <si>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</si>
  <si>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</si>
  <si>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</si>
  <si>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</si>
  <si>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</si>
  <si>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</si>
  <si>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</si>
  <si>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</si>
  <si>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</si>
  <si>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</si>
  <si>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</si>
  <si>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</si>
  <si>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</si>
  <si>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</si>
  <si>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</si>
  <si>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</si>
  <si>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</si>
  <si>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</si>
  <si>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</si>
  <si>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</si>
  <si>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</si>
  <si>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</si>
  <si>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</si>
  <si>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</si>
  <si>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</si>
  <si>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</si>
  <si>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</si>
  <si>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</si>
  <si>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</si>
  <si>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</si>
  <si>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</si>
  <si>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</si>
  <si>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</si>
  <si>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</si>
  <si>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</si>
  <si>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</si>
  <si>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</si>
  <si>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</si>
  <si>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</si>
  <si>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</si>
  <si>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</si>
  <si>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</si>
  <si>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</si>
  <si>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</si>
  <si>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</si>
  <si>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</si>
  <si>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</si>
  <si>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</si>
  <si>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</si>
  <si>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</si>
  <si>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</si>
  <si>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</si>
  <si>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</si>
  <si>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</si>
  <si>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</si>
  <si>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</si>
  <si>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</si>
  <si>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</si>
  <si>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</si>
  <si>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</si>
  <si>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</si>
  <si>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</si>
  <si>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</si>
  <si>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</si>
  <si>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</si>
  <si>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</si>
  <si>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</si>
  <si>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</si>
  <si>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</si>
  <si>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</si>
  <si>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</si>
  <si>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</si>
  <si>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</si>
  <si>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</si>
  <si>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</si>
  <si>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</si>
  <si>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</si>
  <si>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</si>
  <si>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</si>
  <si>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</si>
  <si>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</si>
  <si>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</si>
  <si>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</si>
  <si>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</si>
  <si>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</si>
  <si>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</si>
  <si>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</si>
  <si>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</si>
  <si>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</si>
  <si>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</si>
  <si>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</si>
  <si>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</si>
  <si>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</si>
  <si>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</si>
  <si>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</si>
  <si>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</si>
  <si>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</si>
  <si>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</si>
  <si>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</si>
  <si>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</si>
  <si>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</si>
  <si>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</si>
  <si>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</si>
  <si>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</si>
  <si>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</si>
  <si>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</si>
  <si>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</si>
  <si>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</si>
  <si>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</si>
  <si>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</si>
  <si>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</si>
  <si>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</si>
  <si>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</si>
  <si>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</si>
  <si>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</si>
  <si>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</si>
  <si>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</si>
  <si>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</si>
  <si>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</si>
  <si>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</si>
  <si>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</si>
  <si>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</si>
  <si>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</si>
  <si>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</si>
  <si>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</si>
  <si>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</si>
  <si>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</si>
  <si>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</si>
  <si>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</si>
  <si>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</si>
  <si>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</si>
  <si>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</si>
  <si>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</si>
  <si>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</si>
  <si>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</si>
  <si>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</si>
  <si>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</si>
  <si>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</si>
  <si>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</si>
  <si>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</si>
  <si>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</si>
  <si>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</si>
  <si>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</si>
  <si>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</si>
  <si>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</si>
  <si>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</si>
  <si>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</si>
  <si>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</si>
  <si>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</si>
  <si>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</si>
  <si>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</si>
  <si>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</si>
  <si>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</si>
  <si>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</si>
  <si>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</si>
  <si>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</si>
  <si>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</si>
  <si>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</si>
  <si>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</si>
  <si>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</si>
  <si>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</si>
  <si>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</si>
  <si>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</si>
  <si>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</si>
  <si>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</si>
  <si>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</si>
  <si>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</si>
  <si>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</si>
  <si>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</si>
  <si>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</si>
  <si>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</si>
  <si>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</si>
  <si>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</si>
  <si>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</si>
  <si>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</si>
  <si>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</si>
  <si>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</si>
  <si>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</si>
  <si>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</si>
  <si>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</si>
  <si>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</si>
  <si>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</si>
  <si>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</si>
  <si>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</si>
  <si>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</si>
  <si>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</si>
  <si>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</si>
  <si>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</si>
  <si>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</si>
  <si>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</si>
  <si>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</si>
  <si>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</si>
  <si>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</si>
  <si>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</si>
  <si>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</si>
  <si>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</si>
  <si>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</si>
  <si>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</si>
  <si>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</si>
  <si>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</si>
  <si>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</si>
  <si>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</si>
  <si>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</si>
  <si>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</si>
  <si>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</si>
  <si>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</si>
  <si>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</si>
  <si>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</si>
  <si>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</si>
  <si>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</si>
  <si>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</si>
  <si>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</si>
  <si>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</si>
  <si>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</si>
  <si>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</si>
  <si>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</si>
  <si>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</si>
  <si>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</si>
  <si>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</si>
  <si>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</si>
  <si>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</si>
  <si>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</si>
  <si>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</si>
  <si>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</si>
  <si>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</si>
  <si>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</si>
  <si>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</si>
  <si>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</si>
  <si>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</si>
  <si>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</si>
  <si>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</si>
  <si>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</si>
  <si>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</si>
  <si>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</si>
  <si>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</si>
  <si>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</si>
  <si>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</si>
  <si>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</si>
  <si>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</si>
  <si>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</si>
  <si>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</si>
  <si>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</si>
  <si>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</si>
  <si>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</si>
  <si>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</si>
  <si>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</si>
  <si>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</si>
  <si>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</si>
  <si>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</si>
  <si>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</si>
  <si>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</si>
  <si>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</si>
  <si>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</si>
  <si>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</si>
  <si>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</si>
  <si>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</si>
  <si>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</si>
  <si>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</si>
  <si>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</si>
  <si>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</si>
  <si>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</si>
  <si>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</si>
  <si>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</si>
  <si>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</si>
  <si>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</si>
  <si>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</si>
  <si>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</si>
  <si>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</si>
  <si>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</si>
  <si>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</si>
  <si>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</si>
  <si>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</si>
  <si>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</si>
  <si>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</si>
  <si>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</si>
  <si>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</si>
  <si>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</si>
  <si>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</si>
  <si>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</si>
  <si>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</si>
  <si>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</si>
  <si>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</si>
  <si>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</si>
  <si>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</si>
  <si>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</si>
  <si>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</si>
  <si>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</si>
  <si>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</si>
  <si>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</si>
  <si>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</si>
  <si>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</si>
  <si>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</si>
  <si>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</si>
  <si>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</si>
  <si>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</si>
  <si>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</si>
  <si>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</si>
  <si>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</si>
  <si>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</si>
  <si>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</si>
  <si>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</si>
  <si>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</si>
  <si>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</si>
  <si>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</si>
  <si>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</si>
  <si>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</si>
  <si>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</si>
  <si>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</si>
  <si>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</si>
  <si>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</si>
  <si>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</si>
  <si>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</si>
  <si>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</si>
  <si>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</si>
  <si>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</si>
  <si>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</si>
  <si>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</si>
  <si>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</si>
  <si>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</si>
  <si>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</si>
  <si>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</si>
  <si>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</si>
  <si>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</si>
  <si>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</si>
  <si>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</si>
  <si>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</si>
  <si>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</si>
  <si>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</si>
  <si>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</si>
  <si>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</si>
  <si>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</si>
  <si>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</si>
  <si>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</si>
  <si>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</si>
  <si>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</si>
  <si>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</si>
  <si>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</si>
  <si>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</si>
  <si>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</si>
  <si>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</si>
  <si>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</si>
  <si>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</si>
  <si>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</si>
  <si>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</si>
  <si>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</si>
  <si>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</si>
  <si>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</si>
  <si>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</si>
  <si>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</si>
  <si>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</si>
  <si>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</si>
  <si>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</si>
  <si>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</si>
  <si>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</si>
  <si>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</si>
  <si>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</si>
  <si>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</si>
  <si>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</si>
  <si>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</si>
  <si>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</si>
  <si>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</si>
  <si>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</si>
  <si>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</si>
  <si>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</si>
  <si>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</si>
  <si>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</si>
  <si>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</si>
  <si>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</si>
  <si>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</si>
  <si>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</si>
  <si>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</si>
  <si>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</si>
  <si>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</si>
  <si>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</si>
  <si>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</si>
  <si>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</si>
  <si>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</si>
  <si>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</si>
  <si>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</si>
  <si>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</si>
  <si>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</si>
  <si>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</si>
  <si>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</si>
  <si>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</si>
  <si>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</si>
  <si>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</si>
  <si>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</si>
  <si>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</si>
  <si>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</si>
  <si>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</si>
  <si>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</si>
  <si>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</si>
  <si>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</si>
  <si>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</si>
  <si>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</si>
  <si>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</si>
  <si>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</si>
  <si>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</si>
  <si>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</si>
  <si>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</si>
  <si>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</si>
  <si>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</si>
  <si>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</si>
  <si>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</si>
  <si>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</si>
  <si>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</si>
  <si>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</si>
  <si>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</si>
  <si>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</si>
  <si>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</si>
  <si>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</si>
  <si>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</si>
  <si>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</si>
  <si>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</si>
  <si>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</si>
  <si>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</si>
  <si>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</si>
  <si>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</si>
  <si>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</si>
  <si>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</si>
  <si>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</si>
  <si>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</si>
  <si>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</si>
  <si>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</si>
  <si>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</si>
  <si>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</si>
  <si>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</si>
  <si>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</si>
  <si>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</si>
  <si>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</si>
  <si>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</si>
  <si>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</si>
  <si>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</si>
  <si>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</si>
  <si>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</si>
  <si>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</si>
  <si>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</si>
  <si>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</si>
  <si>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</si>
  <si>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</si>
  <si>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</si>
  <si>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</si>
  <si>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</si>
  <si>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</si>
  <si>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</si>
  <si>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</si>
  <si>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</si>
  <si>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</si>
  <si>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</si>
  <si>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</si>
  <si>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</si>
  <si>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</si>
  <si>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</si>
  <si>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</si>
  <si>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</si>
  <si>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</si>
  <si>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</si>
  <si>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</si>
  <si>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</si>
  <si>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</si>
  <si>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</si>
  <si>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</si>
  <si>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</si>
  <si>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</si>
  <si>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</si>
  <si>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</si>
  <si>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</si>
  <si>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</si>
  <si>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</si>
  <si>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</si>
  <si>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</si>
  <si>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</si>
  <si>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</si>
  <si>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</si>
  <si>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</si>
  <si>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</si>
  <si>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</si>
  <si>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</si>
  <si>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</si>
  <si>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</si>
  <si>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</si>
  <si>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</si>
  <si>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</si>
  <si>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</si>
  <si>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</si>
  <si>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</si>
  <si>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</si>
  <si>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</si>
  <si>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</si>
  <si>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</si>
  <si>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</si>
  <si>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</si>
  <si>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</si>
  <si>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</si>
  <si>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</si>
  <si>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</si>
  <si>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</si>
  <si>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</si>
  <si>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</si>
  <si>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</si>
  <si>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</si>
  <si>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</si>
  <si>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</si>
  <si>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</si>
  <si>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</si>
  <si>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</si>
  <si>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</si>
  <si>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</si>
  <si>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</si>
  <si>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</si>
  <si>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</si>
  <si>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</si>
  <si>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</si>
  <si>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</si>
  <si>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</si>
  <si>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</si>
  <si>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</si>
  <si>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</si>
  <si>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</si>
  <si>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</si>
  <si>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</si>
  <si>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</si>
  <si>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</si>
  <si>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</si>
  <si>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</si>
  <si>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</si>
  <si>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</si>
  <si>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</si>
  <si>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</si>
  <si>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</si>
  <si>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</si>
  <si>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</si>
  <si>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</si>
  <si>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</si>
  <si>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</si>
  <si>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</si>
  <si>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</si>
  <si>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</si>
  <si>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</si>
  <si>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</si>
  <si>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</si>
  <si>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</si>
  <si>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</si>
  <si>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</si>
  <si>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</si>
  <si>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</si>
  <si>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</si>
  <si>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</si>
  <si>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</si>
  <si>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</si>
  <si>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</si>
  <si>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</si>
  <si>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</si>
  <si>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</si>
  <si>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</si>
  <si>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</si>
  <si>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</si>
  <si>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</si>
  <si>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</si>
  <si>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</si>
  <si>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</si>
  <si>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</si>
  <si>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</si>
  <si>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</si>
  <si>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</si>
  <si>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</si>
  <si>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</si>
  <si>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</si>
  <si>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</si>
  <si>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</si>
  <si>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</si>
  <si>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</si>
  <si>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</si>
  <si>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</si>
  <si>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</si>
  <si>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</si>
  <si>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</si>
  <si>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</si>
  <si>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</si>
  <si>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</si>
  <si>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</si>
  <si>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</si>
  <si>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</si>
  <si>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</si>
  <si>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</si>
  <si>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</si>
  <si>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</si>
  <si>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</si>
  <si>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</si>
  <si>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</si>
  <si>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</si>
  <si>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</si>
  <si>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</si>
  <si>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</si>
  <si>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</si>
  <si>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</si>
  <si>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</si>
  <si>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</si>
  <si>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</si>
  <si>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</si>
  <si>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</si>
  <si>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</si>
  <si>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</si>
  <si>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</si>
  <si>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</si>
  <si>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</si>
  <si>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</si>
  <si>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</si>
  <si>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</si>
  <si>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</si>
  <si>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</si>
  <si>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</si>
  <si>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</si>
  <si>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</si>
  <si>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</si>
  <si>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</si>
  <si>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</si>
  <si>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</si>
  <si>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</si>
  <si>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</si>
  <si>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</si>
  <si>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</si>
  <si>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</si>
  <si>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</si>
  <si>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</si>
  <si>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</si>
  <si>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</si>
  <si>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</si>
  <si>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</si>
  <si>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</si>
  <si>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</si>
  <si>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</si>
  <si>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</si>
  <si>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</si>
  <si>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</si>
  <si>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</si>
  <si>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</si>
  <si>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</si>
  <si>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</si>
  <si>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</si>
  <si>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</si>
  <si>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</si>
  <si>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</si>
  <si>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</si>
  <si>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</si>
  <si>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</si>
  <si>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</si>
  <si>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</si>
  <si>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</si>
  <si>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</si>
  <si>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</si>
  <si>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</si>
  <si>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</si>
  <si>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</si>
  <si>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</si>
  <si>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</si>
  <si>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</si>
  <si>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</si>
  <si>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</si>
  <si>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</si>
  <si>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</si>
  <si>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</si>
  <si>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</si>
  <si>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</si>
  <si>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</si>
  <si>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</si>
  <si>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</si>
  <si>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</si>
  <si>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</si>
  <si>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</si>
  <si>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</si>
  <si>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</si>
  <si>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</si>
  <si>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</si>
  <si>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</si>
  <si>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</si>
  <si>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</si>
  <si>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</si>
  <si>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</si>
  <si>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</si>
  <si>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</si>
  <si>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</si>
  <si>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</si>
  <si>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</si>
  <si>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</si>
  <si>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</si>
  <si>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</si>
  <si>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</si>
  <si>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</si>
  <si>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</si>
  <si>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</si>
  <si>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</si>
  <si>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</si>
  <si>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</si>
  <si>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</si>
  <si>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</si>
  <si>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</si>
  <si>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</si>
  <si>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</si>
  <si>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</si>
  <si>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</si>
  <si>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</si>
  <si>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</si>
  <si>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</si>
  <si>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</si>
  <si>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</si>
  <si>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</si>
  <si>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</si>
  <si>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</si>
  <si>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</si>
  <si>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</si>
  <si>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</si>
  <si>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</si>
  <si>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</si>
  <si>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</si>
  <si>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</si>
  <si>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</si>
  <si>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</si>
  <si>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</si>
  <si>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</si>
  <si>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</si>
  <si>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</si>
  <si>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</si>
  <si>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</si>
  <si>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</si>
  <si>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</si>
  <si>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</si>
  <si>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</si>
  <si>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</si>
  <si>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</si>
  <si>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</si>
  <si>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</si>
  <si>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</si>
  <si>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</si>
  <si>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</si>
  <si>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</si>
  <si>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</si>
  <si>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</si>
  <si>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</si>
  <si>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</si>
  <si>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</si>
  <si>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</si>
  <si>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</si>
  <si>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</si>
  <si>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</si>
  <si>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</si>
  <si>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</si>
  <si>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</si>
  <si>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</si>
  <si>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</si>
  <si>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</si>
  <si>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</si>
  <si>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</si>
  <si>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</si>
  <si>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</si>
  <si>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</si>
  <si>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</si>
  <si>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</si>
  <si>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</si>
  <si>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</si>
  <si>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</si>
  <si>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</si>
  <si>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</si>
  <si>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</si>
  <si>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</si>
  <si>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</si>
  <si>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</si>
  <si>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</si>
  <si>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</si>
  <si>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</si>
  <si>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</si>
  <si>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</si>
  <si>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</si>
  <si>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</si>
  <si>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</si>
  <si>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</si>
  <si>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</si>
  <si>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</si>
  <si>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</si>
  <si>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</si>
  <si>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</si>
  <si>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</si>
  <si>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</si>
  <si>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</si>
  <si>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</si>
  <si>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</si>
  <si>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</si>
  <si>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</si>
  <si>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</si>
  <si>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</si>
  <si>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</si>
  <si>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</si>
  <si>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</si>
  <si>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</si>
  <si>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</si>
  <si>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</si>
  <si>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</si>
  <si>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</si>
  <si>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</si>
  <si>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</si>
  <si>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</si>
  <si>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</si>
  <si>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</si>
  <si>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</si>
  <si>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</si>
  <si>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</si>
  <si>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</si>
  <si>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</si>
  <si>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</si>
  <si>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</si>
  <si>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</si>
  <si>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</si>
  <si>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</si>
  <si>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</si>
  <si>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</si>
  <si>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</si>
  <si>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</si>
  <si>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</si>
  <si>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</si>
  <si>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</si>
  <si>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</si>
  <si>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</si>
  <si>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</si>
  <si>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</si>
  <si>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</si>
  <si>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</si>
  <si>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</si>
  <si>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</si>
  <si>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</si>
  <si>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</si>
  <si>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</si>
  <si>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</si>
  <si>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</si>
  <si>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</si>
  <si>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</si>
  <si>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</si>
  <si>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</si>
  <si>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</si>
  <si>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</si>
  <si>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</si>
  <si>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</si>
  <si>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</si>
  <si>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</si>
  <si>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</si>
  <si>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</si>
  <si>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</si>
  <si>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</si>
  <si>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</si>
  <si>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</si>
  <si>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</si>
  <si>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</si>
  <si>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</si>
  <si>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</si>
  <si>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</si>
  <si>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</si>
  <si>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</si>
  <si>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</si>
  <si>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</si>
  <si>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</si>
  <si>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</si>
  <si>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</si>
  <si>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</si>
  <si>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</si>
  <si>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</si>
  <si>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</si>
  <si>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</si>
  <si>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</si>
  <si>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</si>
  <si>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</si>
  <si>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</si>
  <si>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</si>
  <si>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</si>
  <si>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</si>
  <si>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</si>
  <si>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</si>
  <si>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</si>
  <si>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</si>
  <si>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</si>
  <si>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</si>
  <si>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</si>
  <si>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</si>
  <si>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</si>
  <si>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</si>
  <si>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</si>
  <si>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</si>
  <si>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</si>
  <si>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</si>
  <si>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</si>
  <si>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</si>
  <si>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</si>
  <si>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</si>
  <si>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</si>
  <si>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</si>
  <si>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</si>
  <si>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</si>
  <si>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</si>
  <si>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</si>
  <si>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</si>
  <si>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</si>
  <si>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</si>
  <si>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</si>
  <si>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</si>
  <si>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</si>
  <si>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</si>
  <si>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</si>
  <si>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</si>
  <si>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</si>
  <si>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</si>
  <si>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</si>
  <si>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</si>
  <si>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</si>
  <si>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</si>
  <si>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</si>
  <si>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</si>
  <si>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</si>
  <si>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</si>
  <si>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</si>
  <si>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</si>
  <si>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</si>
  <si>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</si>
  <si>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</si>
  <si>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</si>
  <si>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</si>
  <si>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</si>
  <si>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</si>
  <si>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</si>
  <si>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</si>
  <si>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</si>
  <si>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</si>
  <si>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</si>
  <si>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</si>
  <si>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</si>
  <si>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</si>
  <si>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</si>
  <si>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</si>
  <si>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</si>
  <si>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</si>
  <si>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</si>
  <si>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</si>
  <si>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</si>
  <si>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</si>
  <si>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</si>
  <si>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</si>
  <si>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</si>
  <si>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</si>
  <si>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</si>
  <si>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</si>
  <si>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</si>
  <si>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</si>
  <si>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</si>
  <si>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</si>
  <si>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</si>
  <si>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</si>
  <si>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</si>
  <si>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</si>
  <si>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</si>
  <si>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</si>
  <si>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</si>
  <si>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</si>
  <si>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</si>
  <si>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</si>
  <si>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</si>
  <si>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</si>
  <si>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</si>
  <si>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</si>
  <si>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</si>
  <si>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</si>
  <si>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</si>
  <si>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</si>
  <si>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</si>
  <si>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</si>
  <si>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</si>
  <si>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</si>
  <si>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</si>
  <si>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</si>
  <si>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</si>
  <si>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</si>
  <si>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</si>
  <si>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</si>
  <si>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</si>
  <si>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</si>
  <si>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</si>
  <si>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</si>
  <si>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</si>
  <si>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</si>
  <si>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</si>
  <si>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</si>
  <si>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</si>
  <si>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</si>
  <si>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</si>
  <si>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</si>
  <si>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</si>
  <si>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</si>
  <si>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</si>
  <si>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</si>
  <si>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</si>
  <si>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</si>
  <si>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</si>
  <si>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</si>
  <si>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</si>
  <si>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</si>
  <si>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</si>
  <si>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</si>
  <si>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</si>
  <si>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</si>
  <si>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</si>
  <si>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</si>
  <si>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</si>
  <si>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</si>
  <si>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</si>
  <si>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</si>
  <si>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</si>
  <si>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</si>
  <si>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</si>
  <si>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</si>
  <si>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</si>
  <si>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</si>
  <si>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</si>
  <si>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</si>
  <si>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</si>
  <si>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</si>
  <si>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</si>
  <si>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</si>
  <si>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</si>
  <si>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</si>
  <si>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</si>
  <si>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</si>
  <si>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</si>
  <si>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</si>
  <si>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</si>
  <si>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</si>
  <si>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</si>
  <si>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</si>
  <si>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</si>
  <si>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</si>
  <si>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</si>
  <si>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</si>
  <si>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</si>
  <si>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</si>
  <si>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</si>
  <si>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</si>
  <si>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</si>
  <si>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</si>
  <si>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</si>
  <si>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</si>
  <si>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</si>
  <si>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</si>
  <si>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</si>
  <si>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</si>
  <si>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</si>
  <si>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</si>
  <si>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</si>
  <si>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</si>
  <si>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</si>
  <si>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</si>
  <si>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</si>
  <si>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</si>
  <si>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</si>
  <si>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</si>
  <si>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</si>
  <si>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</si>
  <si>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</si>
  <si>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</si>
  <si>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</si>
  <si>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</si>
  <si>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</si>
  <si>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</si>
  <si>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</si>
  <si>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</si>
  <si>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</si>
  <si>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</si>
  <si>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</si>
  <si>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</si>
  <si>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</si>
  <si>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</si>
  <si>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</si>
  <si>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</si>
  <si>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</si>
  <si>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</si>
  <si>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</si>
  <si>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</si>
  <si>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</si>
  <si>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</si>
  <si>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</si>
  <si>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</si>
  <si>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</si>
  <si>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</si>
  <si>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</si>
  <si>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</si>
  <si>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</si>
  <si>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</si>
  <si>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</si>
  <si>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</si>
  <si>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</si>
  <si>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</si>
  <si>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</si>
  <si>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</si>
  <si>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</si>
  <si>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</si>
  <si>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</si>
  <si>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</si>
  <si>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</si>
  <si>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</si>
  <si>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</si>
  <si>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</si>
  <si>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</si>
  <si>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</si>
  <si>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</si>
  <si>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</si>
  <si>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</si>
  <si>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</si>
  <si>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</si>
  <si>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</si>
  <si>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</si>
  <si>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</si>
  <si>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</si>
  <si>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</si>
  <si>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</si>
  <si>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</si>
  <si>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</si>
  <si>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</si>
  <si>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</si>
  <si>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</si>
  <si>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</si>
  <si>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</si>
  <si>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</si>
  <si>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</si>
  <si>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</si>
  <si>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</si>
  <si>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</si>
  <si>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</si>
  <si>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</si>
  <si>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</si>
  <si>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</si>
  <si>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</si>
  <si>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</si>
  <si>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</si>
  <si>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</si>
  <si>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</si>
  <si>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</si>
  <si>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</si>
  <si>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</si>
  <si>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</si>
  <si>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</si>
  <si>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</si>
  <si>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</si>
  <si>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</si>
  <si>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</si>
  <si>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</si>
  <si>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</si>
  <si>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</si>
  <si>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</si>
  <si>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</si>
  <si>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</si>
  <si>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</si>
  <si>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</si>
  <si>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</si>
  <si>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</si>
  <si>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</si>
  <si>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</si>
  <si>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</si>
  <si>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</si>
  <si>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</si>
  <si>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</si>
  <si>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</si>
  <si>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</si>
  <si>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</si>
  <si>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</si>
  <si>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</si>
  <si>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</si>
  <si>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</si>
  <si>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</si>
  <si>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</si>
  <si>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</si>
  <si>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</si>
  <si>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</si>
  <si>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</si>
  <si>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</si>
  <si>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</si>
  <si>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</si>
  <si>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</si>
  <si>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</si>
  <si>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</si>
  <si>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</si>
  <si>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</si>
  <si>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</si>
  <si>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</si>
  <si>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</si>
  <si>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</si>
  <si>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</si>
  <si>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</si>
  <si>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</si>
  <si>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</si>
  <si>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</si>
  <si>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</si>
  <si>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</si>
  <si>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</si>
  <si>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</si>
  <si>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</si>
  <si>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</si>
  <si>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</si>
  <si>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</si>
  <si>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</si>
  <si>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</si>
  <si>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</si>
  <si>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</si>
  <si>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</si>
  <si>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</si>
  <si>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</si>
  <si>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</si>
  <si>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</si>
  <si>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</si>
  <si>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</si>
  <si>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</si>
  <si>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</si>
  <si>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</si>
  <si>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</si>
  <si>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</si>
  <si>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</si>
  <si>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</si>
  <si>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</si>
  <si>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</si>
  <si>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</si>
  <si>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</si>
  <si>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</si>
  <si>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</si>
  <si>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</si>
  <si>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</si>
  <si>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</si>
  <si>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</si>
  <si>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</si>
  <si>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</si>
  <si>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</si>
  <si>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</si>
  <si>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</si>
  <si>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</si>
  <si>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</si>
  <si>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</si>
  <si>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</si>
  <si>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</si>
  <si>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</si>
  <si>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</si>
  <si>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</si>
  <si>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</si>
  <si>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</si>
  <si>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</si>
  <si>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</si>
  <si>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</si>
  <si>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</si>
  <si>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</si>
  <si>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</si>
  <si>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</si>
  <si>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</si>
  <si>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</si>
  <si>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</si>
  <si>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</si>
  <si>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</si>
  <si>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</si>
  <si>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</si>
  <si>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</si>
  <si>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</si>
  <si>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</si>
  <si>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</si>
  <si>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</si>
  <si>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</si>
  <si>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</si>
  <si>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</si>
  <si>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</si>
  <si>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</si>
  <si>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</si>
  <si>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</si>
  <si>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</si>
  <si>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</si>
  <si>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</si>
  <si>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</si>
  <si>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</si>
  <si>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</si>
  <si>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</si>
  <si>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</si>
  <si>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</si>
  <si>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</si>
  <si>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</si>
  <si>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</si>
  <si>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</si>
  <si>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</si>
  <si>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</si>
  <si>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</si>
  <si>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</si>
  <si>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</si>
  <si>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</si>
  <si>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</si>
  <si>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</si>
  <si>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</si>
  <si>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</si>
  <si>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</si>
  <si>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</si>
  <si>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</si>
  <si>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</si>
  <si>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</si>
  <si>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</si>
  <si>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</si>
  <si>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</si>
  <si>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</si>
  <si>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</si>
  <si>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</si>
  <si>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</si>
  <si>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</si>
  <si>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</si>
  <si>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</si>
  <si>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</si>
  <si>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</si>
  <si>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</si>
  <si>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</si>
  <si>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</si>
  <si>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</si>
  <si>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</si>
  <si>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</si>
  <si>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</si>
  <si>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</si>
  <si>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</si>
  <si>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</si>
  <si>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</si>
  <si>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</si>
  <si>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</si>
  <si>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</si>
  <si>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</si>
  <si>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</si>
  <si>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</si>
  <si>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</si>
  <si>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</si>
  <si>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</si>
  <si>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</si>
  <si>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</si>
  <si>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</si>
  <si>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</si>
  <si>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</si>
  <si>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</si>
  <si>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</si>
  <si>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</si>
  <si>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</si>
  <si>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</si>
  <si>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</si>
  <si>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</si>
  <si>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</si>
  <si>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</si>
  <si>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</si>
  <si>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</si>
  <si>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</si>
  <si>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</si>
  <si>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</si>
  <si>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</si>
  <si>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</si>
  <si>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</si>
  <si>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</si>
  <si>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</si>
  <si>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</si>
  <si>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</si>
  <si>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</si>
  <si>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</si>
  <si>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</si>
  <si>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</si>
  <si>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</si>
  <si>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</si>
  <si>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</si>
  <si>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</si>
  <si>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</si>
  <si>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</si>
  <si>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</si>
  <si>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</si>
  <si>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</si>
  <si>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</si>
  <si>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</si>
  <si>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</si>
  <si>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</si>
  <si>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</si>
  <si>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</si>
  <si>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</si>
  <si>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</si>
  <si>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</si>
  <si>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</si>
  <si>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</si>
  <si>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</si>
  <si>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</si>
  <si>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</si>
  <si>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</si>
  <si>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</si>
  <si>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</si>
  <si>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</si>
  <si>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</si>
  <si>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</si>
  <si>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</si>
  <si>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</si>
  <si>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</si>
  <si>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</si>
  <si>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</si>
  <si>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</si>
  <si>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</si>
  <si>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</si>
  <si>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</si>
  <si>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</si>
  <si>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</si>
  <si>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</si>
  <si>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</si>
  <si>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</si>
  <si>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</si>
  <si>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</si>
  <si>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</si>
  <si>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</si>
  <si>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</si>
  <si>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</si>
  <si>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</si>
  <si>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</si>
  <si>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</si>
  <si>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</si>
  <si>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</si>
  <si>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</si>
  <si>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</si>
  <si>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</si>
  <si>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</si>
  <si>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</si>
  <si>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</si>
  <si>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</si>
  <si>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</si>
  <si>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</si>
  <si>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</si>
  <si>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</si>
  <si>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</si>
  <si>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</si>
  <si>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</si>
  <si>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</si>
  <si>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</si>
  <si>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</si>
  <si>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</si>
  <si>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</si>
  <si>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</si>
  <si>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</si>
  <si>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</si>
  <si>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</si>
  <si>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</si>
  <si>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</si>
  <si>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</si>
  <si>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</si>
  <si>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</si>
  <si>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</si>
  <si>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</si>
  <si>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</si>
  <si>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</si>
  <si>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</si>
  <si>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</si>
  <si>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</si>
  <si>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</si>
  <si>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</si>
  <si>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</si>
  <si>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</si>
  <si>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</si>
  <si>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</si>
  <si>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</si>
  <si>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</si>
  <si>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</si>
  <si>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</si>
  <si>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</si>
  <si>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</si>
  <si>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</si>
  <si>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</si>
  <si>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</si>
  <si>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</si>
  <si>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</si>
  <si>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</si>
  <si>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</si>
  <si>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</si>
  <si>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</si>
  <si>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</si>
  <si>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</si>
  <si>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</si>
  <si>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</si>
  <si>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</si>
  <si>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</si>
  <si>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</si>
  <si>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</si>
  <si>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</si>
  <si>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</si>
  <si>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</si>
  <si>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</si>
  <si>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</si>
  <si>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</si>
  <si>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</si>
  <si>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</si>
  <si>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</si>
  <si>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</si>
  <si>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</si>
  <si>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</si>
  <si>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</si>
  <si>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</si>
  <si>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</si>
  <si>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</si>
  <si>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</si>
  <si>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</si>
  <si>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</si>
  <si>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</si>
  <si>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</si>
  <si>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</si>
  <si>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</si>
  <si>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</si>
  <si>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</si>
  <si>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</si>
  <si>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</si>
  <si>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</si>
  <si>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</si>
  <si>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</si>
  <si>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</si>
  <si>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</si>
  <si>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</si>
  <si>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</si>
  <si>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</si>
  <si>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</si>
  <si>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</si>
  <si>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</si>
  <si>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</si>
  <si>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</si>
  <si>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</si>
  <si>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</si>
  <si>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</si>
  <si>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</si>
  <si>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</si>
  <si>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</si>
  <si>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</si>
  <si>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</si>
  <si>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</si>
  <si>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</si>
  <si>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</si>
  <si>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</si>
  <si>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</si>
  <si>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</si>
  <si>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</si>
  <si>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</si>
  <si>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</si>
  <si>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</si>
  <si>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</si>
  <si>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</si>
  <si>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</si>
  <si>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</si>
  <si>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</si>
  <si>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</si>
  <si>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</si>
  <si>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</si>
  <si>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</si>
  <si>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</si>
  <si>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</si>
  <si>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</si>
  <si>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</si>
  <si>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</si>
  <si>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</si>
  <si>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</si>
  <si>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</si>
  <si>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</si>
  <si>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</si>
  <si>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</si>
  <si>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</si>
  <si>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</si>
  <si>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</si>
  <si>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</si>
  <si>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</si>
  <si>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</si>
  <si>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</si>
  <si>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</si>
  <si>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</si>
  <si>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</si>
  <si>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</si>
  <si>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</si>
  <si>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</si>
  <si>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</si>
  <si>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</si>
  <si>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</si>
  <si>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</si>
  <si>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</si>
  <si>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</si>
  <si>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</si>
  <si>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</si>
  <si>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</si>
  <si>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</si>
  <si>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</si>
  <si>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</si>
  <si>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</si>
  <si>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</si>
  <si>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</si>
  <si>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</si>
  <si>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</si>
  <si>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</si>
  <si>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</si>
  <si>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</si>
  <si>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</si>
  <si>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</si>
  <si>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</si>
  <si>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</si>
  <si>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</si>
  <si>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</si>
  <si>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</si>
  <si>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</si>
  <si>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</si>
  <si>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</si>
  <si>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</si>
  <si>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</si>
  <si>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</si>
  <si>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</si>
  <si>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</si>
  <si>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</si>
  <si>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</si>
  <si>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</si>
  <si>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</si>
  <si>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</si>
  <si>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</si>
  <si>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</si>
  <si>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</si>
  <si>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</si>
  <si>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</si>
  <si>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</si>
  <si>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</si>
  <si>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</si>
  <si>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</si>
  <si>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</si>
  <si>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</si>
  <si>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</si>
  <si>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</si>
  <si>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</si>
  <si>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</si>
  <si>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</si>
  <si>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</si>
  <si>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</si>
  <si>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</si>
  <si>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</si>
  <si>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</si>
  <si>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</si>
  <si>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</si>
  <si>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</si>
  <si>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</si>
  <si>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</si>
  <si>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</si>
  <si>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</si>
  <si>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</si>
  <si>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</si>
  <si>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</si>
  <si>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</si>
  <si>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</si>
  <si>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</si>
  <si>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</si>
  <si>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</si>
  <si>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</si>
  <si>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</si>
  <si>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</si>
  <si>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</si>
  <si>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</si>
  <si>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</si>
  <si>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</si>
  <si>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</si>
  <si>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</si>
  <si>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</si>
  <si>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</si>
  <si>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</si>
  <si>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</si>
  <si>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</si>
  <si>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</si>
  <si>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</si>
  <si>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</si>
  <si>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</si>
  <si>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</si>
  <si>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</si>
  <si>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</si>
  <si>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</si>
  <si>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</si>
  <si>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</si>
  <si>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</si>
  <si>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</si>
  <si>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</si>
  <si>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</si>
  <si>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</si>
  <si>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</si>
  <si>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</si>
  <si>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</si>
  <si>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</si>
  <si>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</si>
  <si>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</si>
  <si>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</si>
  <si>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</si>
  <si>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</si>
  <si>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</si>
  <si>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</si>
  <si>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</si>
  <si>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</si>
  <si>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</si>
  <si>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</si>
  <si>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</si>
  <si>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</si>
  <si>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</si>
  <si>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</si>
  <si>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</si>
  <si>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</si>
  <si>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</si>
  <si>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</si>
  <si>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</si>
  <si>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</si>
  <si>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</si>
  <si>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</si>
  <si>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</si>
  <si>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</si>
  <si>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</si>
  <si>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</si>
  <si>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</si>
  <si>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</si>
  <si>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</si>
  <si>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</si>
  <si>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</si>
  <si>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</si>
  <si>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</si>
  <si>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</si>
  <si>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</si>
  <si>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</si>
  <si>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</si>
  <si>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</si>
  <si>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</si>
  <si>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</si>
  <si>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</si>
  <si>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</si>
  <si>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</si>
  <si>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</si>
  <si>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</si>
  <si>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</si>
  <si>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</si>
  <si>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</si>
  <si>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</si>
  <si>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</si>
  <si>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</si>
  <si>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</si>
  <si>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</si>
  <si>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</si>
  <si>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</si>
  <si>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</si>
  <si>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</si>
  <si>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</si>
  <si>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</si>
  <si>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</si>
  <si>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</si>
  <si>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</si>
  <si>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</si>
  <si>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</si>
  <si>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</si>
  <si>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</si>
  <si>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</si>
  <si>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</si>
  <si>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</si>
  <si>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</si>
  <si>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</si>
  <si>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</si>
  <si>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</si>
  <si>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</si>
  <si>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</si>
  <si>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</si>
  <si>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</si>
  <si>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</si>
  <si>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</si>
  <si>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</si>
  <si>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</si>
  <si>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</si>
  <si>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</si>
  <si>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</si>
  <si>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</si>
  <si>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</si>
  <si>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</si>
  <si>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</si>
  <si>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</si>
  <si>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</si>
  <si>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</si>
  <si>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</si>
  <si>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</si>
  <si>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</si>
  <si>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</si>
  <si>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</si>
  <si>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</si>
  <si>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</si>
  <si>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</si>
  <si>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</si>
  <si>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</si>
  <si>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</si>
  <si>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</si>
  <si>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</si>
  <si>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</si>
  <si>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</si>
  <si>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</si>
  <si>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</si>
  <si>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</si>
  <si>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</si>
  <si>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</si>
  <si>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</si>
  <si>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</si>
  <si>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</si>
  <si>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</si>
  <si>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</si>
  <si>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</si>
  <si>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</si>
  <si>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</si>
  <si>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</si>
  <si>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</si>
  <si>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</si>
  <si>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</si>
  <si>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</si>
  <si>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</si>
  <si>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</si>
  <si>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</si>
  <si>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</si>
  <si>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</si>
  <si>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</si>
  <si>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</si>
  <si>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</si>
  <si>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</si>
  <si>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</si>
  <si>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</si>
  <si>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</si>
  <si>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</si>
  <si>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</si>
  <si>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</si>
  <si>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</si>
  <si>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</si>
  <si>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</si>
  <si>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</si>
  <si>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</si>
  <si>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</si>
  <si>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</si>
  <si>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</si>
  <si>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</si>
  <si>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</si>
  <si>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</si>
  <si>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</si>
  <si>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</si>
  <si>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</si>
  <si>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</si>
  <si>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</si>
  <si>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</si>
  <si>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</si>
  <si>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</si>
  <si>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</si>
  <si>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</si>
  <si>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</si>
  <si>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</si>
  <si>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</si>
  <si>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</si>
  <si>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</si>
  <si>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</si>
  <si>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</si>
  <si>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</si>
  <si>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</si>
  <si>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</si>
  <si>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</si>
  <si>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</si>
  <si>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</si>
  <si>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</si>
  <si>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</si>
  <si>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</si>
  <si>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</si>
  <si>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</si>
  <si>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</si>
  <si>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</si>
  <si>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</si>
  <si>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</si>
  <si>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</si>
  <si>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</si>
  <si>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</si>
  <si>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</si>
  <si>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</si>
  <si>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</si>
  <si>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</si>
  <si>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</si>
  <si>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</si>
  <si>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</si>
  <si>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</si>
  <si>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</si>
  <si>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</si>
  <si>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</si>
  <si>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</si>
  <si>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</si>
  <si>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</si>
  <si>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</si>
  <si>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</si>
  <si>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</si>
  <si>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</si>
  <si>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</si>
  <si>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</si>
  <si>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</si>
  <si>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</si>
  <si>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</si>
  <si>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</si>
  <si>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</si>
  <si>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</si>
  <si>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</si>
  <si>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</si>
  <si>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</si>
  <si>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</si>
  <si>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</si>
  <si>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</si>
  <si>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</si>
  <si>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</si>
  <si>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</si>
  <si>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</si>
  <si>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</si>
  <si>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</si>
  <si>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</si>
  <si>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</si>
  <si>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</si>
  <si>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</si>
  <si>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</si>
  <si>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</si>
  <si>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</si>
  <si>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</si>
  <si>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</si>
  <si>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</si>
  <si>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</si>
  <si>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</si>
  <si>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</si>
  <si>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</si>
  <si>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</si>
  <si>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</si>
  <si>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</si>
  <si>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</si>
  <si>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</si>
  <si>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</si>
  <si>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</si>
  <si>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</si>
  <si>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</si>
  <si>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</si>
  <si>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</si>
  <si>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</si>
  <si>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</si>
  <si>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</si>
  <si>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</si>
  <si>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</si>
  <si>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</si>
  <si>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</si>
  <si>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</si>
  <si>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</si>
  <si>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</si>
  <si>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</si>
  <si>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</si>
  <si>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</si>
  <si>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</si>
  <si>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</si>
  <si>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</si>
  <si>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</si>
  <si>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</si>
  <si>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</si>
  <si>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</si>
  <si>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</si>
  <si>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</si>
  <si>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</si>
  <si>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</si>
  <si>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</si>
  <si>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</si>
  <si>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</si>
  <si>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</si>
  <si>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</si>
  <si>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</si>
  <si>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</si>
  <si>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</si>
  <si>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</si>
  <si>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</si>
  <si>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</si>
  <si>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</si>
  <si>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</si>
  <si>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</si>
  <si>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</si>
  <si>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</si>
  <si>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</si>
  <si>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</si>
  <si>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</si>
  <si>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</si>
  <si>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</si>
  <si>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</si>
  <si>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</si>
  <si>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</si>
  <si>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</si>
  <si>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</si>
  <si>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</si>
  <si>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</si>
  <si>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</si>
  <si>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</si>
  <si>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</si>
  <si>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</si>
  <si>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</si>
  <si>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</si>
  <si>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</si>
  <si>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</si>
  <si>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</si>
  <si>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</si>
  <si>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</si>
  <si>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</si>
  <si>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</si>
  <si>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</si>
  <si>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</si>
  <si>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</si>
  <si>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</si>
  <si>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</si>
  <si>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</si>
  <si>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</si>
  <si>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</si>
  <si>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</si>
  <si>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</si>
  <si>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</si>
  <si>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</si>
  <si>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</si>
  <si>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</si>
  <si>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</si>
  <si>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</si>
  <si>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</si>
  <si>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</si>
  <si>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</si>
  <si>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</si>
  <si>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</si>
  <si>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</si>
  <si>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</si>
  <si>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</si>
  <si>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</si>
  <si>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</si>
  <si>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</si>
  <si>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</si>
  <si>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</si>
  <si>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</si>
  <si>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</si>
  <si>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</si>
  <si>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</si>
  <si>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</si>
  <si>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</si>
  <si>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</si>
  <si>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</si>
  <si>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</si>
  <si>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</si>
  <si>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</si>
  <si>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</si>
  <si>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</si>
  <si>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</si>
  <si>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</si>
  <si>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</si>
  <si>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</si>
  <si>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</si>
  <si>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</si>
  <si>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</si>
  <si>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</si>
  <si>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</si>
  <si>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</si>
  <si>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</si>
  <si>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</si>
  <si>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</si>
  <si>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</si>
  <si>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</si>
  <si>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</si>
  <si>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</si>
  <si>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</si>
  <si>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</si>
  <si>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</si>
  <si>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</si>
  <si>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</si>
  <si>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</si>
  <si>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</si>
  <si>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</si>
  <si>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</si>
  <si>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</si>
  <si>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</si>
  <si>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</si>
  <si>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</si>
  <si>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</si>
  <si>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</si>
  <si>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</si>
  <si>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</si>
  <si>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</si>
  <si>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</si>
  <si>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</si>
  <si>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</si>
  <si>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</si>
  <si>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</si>
  <si>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</si>
  <si>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</si>
  <si>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</si>
  <si>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</si>
  <si>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</si>
  <si>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</si>
  <si>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</si>
  <si>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</si>
  <si>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</si>
  <si>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</si>
  <si>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</si>
  <si>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</si>
  <si>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</si>
  <si>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</si>
  <si>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</si>
  <si>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</si>
  <si>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</si>
  <si>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</si>
  <si>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</si>
  <si>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</si>
  <si>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</si>
  <si>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</si>
  <si>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</si>
  <si>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</si>
  <si>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</si>
  <si>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</si>
  <si>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</si>
  <si>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</si>
  <si>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</si>
  <si>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</si>
  <si>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</si>
  <si>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</si>
  <si>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</si>
  <si>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</si>
  <si>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</si>
  <si>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</si>
  <si>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</si>
  <si>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</si>
  <si>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</si>
  <si>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</si>
  <si>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</si>
  <si>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</si>
  <si>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</si>
  <si>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</si>
  <si>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</si>
  <si>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</si>
  <si>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</si>
  <si>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</si>
  <si>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</si>
  <si>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</si>
  <si>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</si>
  <si>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</si>
  <si>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</si>
  <si>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</si>
  <si>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</si>
  <si>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</si>
  <si>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</si>
  <si>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</si>
  <si>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</si>
  <si>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</si>
  <si>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</si>
  <si>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</si>
  <si>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</si>
  <si>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</si>
  <si>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</si>
  <si>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</si>
  <si>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</si>
  <si>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</si>
  <si>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</si>
  <si>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</si>
  <si>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</si>
  <si>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</si>
  <si>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</si>
  <si>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</si>
  <si>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</si>
  <si>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</si>
  <si>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</si>
  <si>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</si>
  <si>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</si>
  <si>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</si>
  <si>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</si>
  <si>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</si>
  <si>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</si>
  <si>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</si>
  <si>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</si>
  <si>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</si>
  <si>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</si>
  <si>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</si>
  <si>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</si>
  <si>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</si>
  <si>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</si>
  <si>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</si>
  <si>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</si>
  <si>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</si>
  <si>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</si>
  <si>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</si>
  <si>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</si>
  <si>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</si>
  <si>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</si>
  <si>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</si>
  <si>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</si>
  <si>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</si>
  <si>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</si>
  <si>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</si>
  <si>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</si>
  <si>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</si>
  <si>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</si>
  <si>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</si>
  <si>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</si>
  <si>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</si>
  <si>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</si>
  <si>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</si>
  <si>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</si>
  <si>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</si>
  <si>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</si>
  <si>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</si>
  <si>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</si>
  <si>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</si>
  <si>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</si>
  <si>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</si>
  <si>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</si>
  <si>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</si>
  <si>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</si>
  <si>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</si>
  <si>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</si>
  <si>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</si>
  <si>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</si>
  <si>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</si>
  <si>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</si>
  <si>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</si>
  <si>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</si>
  <si>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</si>
  <si>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</si>
  <si>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</si>
  <si>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</si>
  <si>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</si>
  <si>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</si>
  <si>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</si>
  <si>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</si>
  <si>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</si>
  <si>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</si>
  <si>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</si>
  <si>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</si>
  <si>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</si>
  <si>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</si>
  <si>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</si>
  <si>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</si>
  <si>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</si>
  <si>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</si>
  <si>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</si>
  <si>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</si>
  <si>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</si>
  <si>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</si>
  <si>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</si>
  <si>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</si>
  <si>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</si>
  <si>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</si>
  <si>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</si>
  <si>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</si>
  <si>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</si>
  <si>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</si>
  <si>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</si>
  <si>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</si>
  <si>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</si>
  <si>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</si>
  <si>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</si>
  <si>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</si>
  <si>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</si>
  <si>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</si>
  <si>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</si>
  <si>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</si>
  <si>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</si>
  <si>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</si>
  <si>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</si>
  <si>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</si>
  <si>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</si>
  <si>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</si>
  <si>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</si>
  <si>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</si>
  <si>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</si>
  <si>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</si>
  <si>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</si>
  <si>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</si>
  <si>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</si>
  <si>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</si>
  <si>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</si>
  <si>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</si>
  <si>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</si>
  <si>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</si>
  <si>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</si>
  <si>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</si>
  <si>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</si>
  <si>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</si>
  <si>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</si>
  <si>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</si>
  <si>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</si>
  <si>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</si>
  <si>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</si>
  <si>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</si>
  <si>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</si>
  <si>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</si>
  <si>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</si>
  <si>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</si>
  <si>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</si>
  <si>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</si>
  <si>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</si>
  <si>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</si>
  <si>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</si>
  <si>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</si>
  <si>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</si>
  <si>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</si>
  <si>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</si>
  <si>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</si>
  <si>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</si>
  <si>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</si>
  <si>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</si>
  <si>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</si>
  <si>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</si>
  <si>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</si>
  <si>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</si>
  <si>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</si>
  <si>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</si>
  <si>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</si>
  <si>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</si>
  <si>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</si>
  <si>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</si>
  <si>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</si>
  <si>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</si>
  <si>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</si>
  <si>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</si>
  <si>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</si>
  <si>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</si>
  <si>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</si>
  <si>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</si>
  <si>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</si>
  <si>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</si>
  <si>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</si>
  <si>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</si>
  <si>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</si>
  <si>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</si>
  <si>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</si>
  <si>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</si>
  <si>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</si>
  <si>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</si>
  <si>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</si>
  <si>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</si>
  <si>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</si>
  <si>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</si>
  <si>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</si>
  <si>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</si>
  <si>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</si>
  <si>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</si>
  <si>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</si>
  <si>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</si>
  <si>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</si>
  <si>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</si>
  <si>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</si>
  <si>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</si>
  <si>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</si>
  <si>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</si>
  <si>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</si>
  <si>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</si>
  <si>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</si>
  <si>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</si>
  <si>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</si>
  <si>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</si>
  <si>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</si>
  <si>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</si>
  <si>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</si>
  <si>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</si>
  <si>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</si>
  <si>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</si>
  <si>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</si>
  <si>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</si>
  <si>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</si>
  <si>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</si>
  <si>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</si>
  <si>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</si>
  <si>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</si>
  <si>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</si>
  <si>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</si>
  <si>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</si>
  <si>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</si>
  <si>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</si>
  <si>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</si>
  <si>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</si>
  <si>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</si>
  <si>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</si>
  <si>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</si>
  <si>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</si>
  <si>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</si>
  <si>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</si>
  <si>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</si>
  <si>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</si>
  <si>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</si>
  <si>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</si>
  <si>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</si>
  <si>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</si>
  <si>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</si>
  <si>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</si>
  <si>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</si>
  <si>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</si>
  <si>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</si>
  <si>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</si>
  <si>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</si>
  <si>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</si>
  <si>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</si>
  <si>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</si>
  <si>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</si>
  <si>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</si>
  <si>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</si>
  <si>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</si>
  <si>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</si>
  <si>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</si>
  <si>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</si>
  <si>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</si>
  <si>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</si>
  <si>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</si>
  <si>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</si>
  <si>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</si>
  <si>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</si>
  <si>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</si>
  <si>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</si>
  <si>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</si>
  <si>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</si>
  <si>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</si>
  <si>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</si>
  <si>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</si>
  <si>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</si>
  <si>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</si>
  <si>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</si>
  <si>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</si>
  <si>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</si>
  <si>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</si>
  <si>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</si>
  <si>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</si>
  <si>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</si>
  <si>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</si>
  <si>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</si>
  <si>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</si>
  <si>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</si>
  <si>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</si>
  <si>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</si>
  <si>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</si>
  <si>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</si>
  <si>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</si>
  <si>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</si>
  <si>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</si>
  <si>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</si>
  <si>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</si>
  <si>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</si>
  <si>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</si>
  <si>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</si>
  <si>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</si>
  <si>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</si>
  <si>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</si>
  <si>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</si>
  <si>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</si>
  <si>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</si>
  <si>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</si>
  <si>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</si>
  <si>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</si>
  <si>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</si>
  <si>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</si>
  <si>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</si>
  <si>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</si>
  <si>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</si>
  <si>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</si>
  <si>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</si>
  <si>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</si>
  <si>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</si>
  <si>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</si>
  <si>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</si>
  <si>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</si>
  <si>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</si>
  <si>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</si>
  <si>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</si>
  <si>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</si>
  <si>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</si>
  <si>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</si>
  <si>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</si>
  <si>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</si>
  <si>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</si>
  <si>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</si>
  <si>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</si>
  <si>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</si>
  <si>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</si>
  <si>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</si>
  <si>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</si>
  <si>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</si>
  <si>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</si>
  <si>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</si>
  <si>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</si>
  <si>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</si>
  <si>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</si>
  <si>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</si>
  <si>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</si>
  <si>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</si>
  <si>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</si>
  <si>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</si>
  <si>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</si>
  <si>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</si>
  <si>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</si>
  <si>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</si>
  <si>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</si>
  <si>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</si>
  <si>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</si>
  <si>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</si>
  <si>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</si>
  <si>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</si>
  <si>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</si>
  <si>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</si>
  <si>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</si>
  <si>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</si>
  <si>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</si>
  <si>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</si>
  <si>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</si>
  <si>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</si>
  <si>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</si>
  <si>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</si>
  <si>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</si>
  <si>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</si>
  <si>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</si>
  <si>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</si>
  <si>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</si>
  <si>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</si>
  <si>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</si>
  <si>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</si>
  <si>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</si>
  <si>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</si>
  <si>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</si>
  <si>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</si>
  <si>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</si>
  <si>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</si>
  <si>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</si>
  <si>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</si>
  <si>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</si>
  <si>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</si>
  <si>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</si>
  <si>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</si>
  <si>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</si>
  <si>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</si>
  <si>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</si>
  <si>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</si>
  <si>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</si>
  <si>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</si>
  <si>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</si>
  <si>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</si>
  <si>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</si>
  <si>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</si>
  <si>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</si>
  <si>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</si>
  <si>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</si>
  <si>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</si>
  <si>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</si>
  <si>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</si>
  <si>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</si>
  <si>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</si>
  <si>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</si>
  <si>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</si>
  <si>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</si>
  <si>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</si>
  <si>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</si>
  <si>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</si>
  <si>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</si>
  <si>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</si>
  <si>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</si>
  <si>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</si>
  <si>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</si>
  <si>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</si>
  <si>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</si>
  <si>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</si>
  <si>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</si>
  <si>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</si>
  <si>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</si>
  <si>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</si>
  <si>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</si>
  <si>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</si>
  <si>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</si>
  <si>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</si>
  <si>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</si>
  <si>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</si>
  <si>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</si>
  <si>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</si>
  <si>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</si>
  <si>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</si>
  <si>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</si>
  <si>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</si>
  <si>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</si>
  <si>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</si>
  <si>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</si>
  <si>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</si>
  <si>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</si>
  <si>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</si>
  <si>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</si>
  <si>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</si>
  <si>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</si>
  <si>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</si>
  <si>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</si>
  <si>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</si>
  <si>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</si>
  <si>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</si>
  <si>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</si>
  <si>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</si>
  <si>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</si>
  <si>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</si>
  <si>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</si>
  <si>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</si>
  <si>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</si>
  <si>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</si>
  <si>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</si>
  <si>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</si>
  <si>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</si>
  <si>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</si>
  <si>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</si>
  <si>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</si>
  <si>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</si>
  <si>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</si>
  <si>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</si>
  <si>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</si>
  <si>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</si>
  <si>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</si>
  <si>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</si>
  <si>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</si>
  <si>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</si>
  <si>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</si>
  <si>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</si>
  <si>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</si>
  <si>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</si>
  <si>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</si>
  <si>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</si>
  <si>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</si>
  <si>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</si>
  <si>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</si>
  <si>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</si>
  <si>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</si>
  <si>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</si>
  <si>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</si>
  <si>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</si>
  <si>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</si>
  <si>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</si>
  <si>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</si>
  <si>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</si>
  <si>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</si>
  <si>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</si>
  <si>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</si>
  <si>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</si>
  <si>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</si>
  <si>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</si>
  <si>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</si>
  <si>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</si>
  <si>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</si>
  <si>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</si>
  <si>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</si>
  <si>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</si>
  <si>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</si>
  <si>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</si>
  <si>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</si>
  <si>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</si>
  <si>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</si>
  <si>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</si>
  <si>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</si>
  <si>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</si>
  <si>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</si>
  <si>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</si>
  <si>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</si>
  <si>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</si>
  <si>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</si>
  <si>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</si>
  <si>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</si>
  <si>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</si>
  <si>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</si>
  <si>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</si>
  <si>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</si>
  <si>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</si>
  <si>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</si>
  <si>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</si>
  <si>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</si>
  <si>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</si>
  <si>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</si>
  <si>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</si>
  <si>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</si>
  <si>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</si>
  <si>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</si>
  <si>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</si>
  <si>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</si>
  <si>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</si>
  <si>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</si>
  <si>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</si>
  <si>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</si>
  <si>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</si>
  <si>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</si>
  <si>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</si>
  <si>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</si>
  <si>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</si>
  <si>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</si>
  <si>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</si>
  <si>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</si>
  <si>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</si>
  <si>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</si>
  <si>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</si>
  <si>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</si>
  <si>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</si>
  <si>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</si>
  <si>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</si>
  <si>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</si>
  <si>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</si>
  <si>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</si>
  <si>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</si>
  <si>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</si>
  <si>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</si>
  <si>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</si>
  <si>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</si>
  <si>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</si>
  <si>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</si>
  <si>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</si>
  <si>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</si>
  <si>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</si>
  <si>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</si>
  <si>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</si>
  <si>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</si>
  <si>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</si>
  <si>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</si>
  <si>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</si>
  <si>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</si>
  <si>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</si>
  <si>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</si>
  <si>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</si>
  <si>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</si>
  <si>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</si>
  <si>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</si>
  <si>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</si>
  <si>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</si>
  <si>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</si>
  <si>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</si>
  <si>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</si>
  <si>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</si>
  <si>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</si>
  <si>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</si>
  <si>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</si>
  <si>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</si>
  <si>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</si>
  <si>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</si>
  <si>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</si>
  <si>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</si>
  <si>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</si>
  <si>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</si>
  <si>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</si>
  <si>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</si>
  <si>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</si>
  <si>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</si>
  <si>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</si>
  <si>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</si>
  <si>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</si>
  <si>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</si>
  <si>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</si>
  <si>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</si>
  <si>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</si>
  <si>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</si>
  <si>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</si>
  <si>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</si>
  <si>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</si>
  <si>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</si>
  <si>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</si>
  <si>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</si>
  <si>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</si>
  <si>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</si>
  <si>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</si>
  <si>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</si>
  <si>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</si>
  <si>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</si>
  <si>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</si>
  <si>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</si>
  <si>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</si>
  <si>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</si>
  <si>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</si>
  <si>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</si>
  <si>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</si>
  <si>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</si>
  <si>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</si>
  <si>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</si>
  <si>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</si>
  <si>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</si>
  <si>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</si>
  <si>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</si>
  <si>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</si>
  <si>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</si>
  <si>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</si>
  <si>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</si>
  <si>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</si>
  <si>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</si>
  <si>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</si>
  <si>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</si>
  <si>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</si>
  <si>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</si>
  <si>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</si>
  <si>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</si>
  <si>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</si>
  <si>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</si>
  <si>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</si>
  <si>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</si>
  <si>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</si>
  <si>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</si>
  <si>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</si>
  <si>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</si>
  <si>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</si>
  <si>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</si>
  <si>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</si>
  <si>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</si>
  <si>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</si>
  <si>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</si>
  <si>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</si>
  <si>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</si>
  <si>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</si>
  <si>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</si>
  <si>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</si>
  <si>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</si>
  <si>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</si>
  <si>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</si>
  <si>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</si>
  <si>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</si>
  <si>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</si>
  <si>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</si>
  <si>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</si>
  <si>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</si>
  <si>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</si>
  <si>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</si>
  <si>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</si>
  <si>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</si>
  <si>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</si>
  <si>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</si>
  <si>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</si>
  <si>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</si>
  <si>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</si>
  <si>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</si>
  <si>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</si>
  <si>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</si>
  <si>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</si>
  <si>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</si>
  <si>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</si>
  <si>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</si>
  <si>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</si>
  <si>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</si>
  <si>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</si>
  <si>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</si>
  <si>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</si>
  <si>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</si>
  <si>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</si>
  <si>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</si>
  <si>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</si>
  <si>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</si>
  <si>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</si>
  <si>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</si>
  <si>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</si>
  <si>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</si>
  <si>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</si>
  <si>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</si>
  <si>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</si>
  <si>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</si>
  <si>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</si>
  <si>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</si>
  <si>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</si>
  <si>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</si>
  <si>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</si>
  <si>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</si>
  <si>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</si>
  <si>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</si>
  <si>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</si>
  <si>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</si>
  <si>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</si>
  <si>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</si>
  <si>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</si>
  <si>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</si>
  <si>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</si>
  <si>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</si>
  <si>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</si>
  <si>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</si>
  <si>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</si>
  <si>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</si>
  <si>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</si>
  <si>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</si>
  <si>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</si>
  <si>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</si>
  <si>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</si>
  <si>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</si>
  <si>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</si>
  <si>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</si>
  <si>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</si>
  <si>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</si>
  <si>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</si>
  <si>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</si>
  <si>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</si>
  <si>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</si>
  <si>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</si>
  <si>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</si>
  <si>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</si>
  <si>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</si>
  <si>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</si>
  <si>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</si>
  <si>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</si>
  <si>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</si>
  <si>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</si>
  <si>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</si>
  <si>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</si>
  <si>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</si>
  <si>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</si>
  <si>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</si>
  <si>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</si>
  <si>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</si>
  <si>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</si>
  <si>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</si>
  <si>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</si>
  <si>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</si>
  <si>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</si>
  <si>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</si>
  <si>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</si>
  <si>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</si>
  <si>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</si>
  <si>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</si>
  <si>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</si>
  <si>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</si>
  <si>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</si>
  <si>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</si>
  <si>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</si>
  <si>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</si>
  <si>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</si>
  <si>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</si>
  <si>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</si>
  <si>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</si>
  <si>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</si>
  <si>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</si>
  <si>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</si>
  <si>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</si>
  <si>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</si>
  <si>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</si>
  <si>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</si>
  <si>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</si>
  <si>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</si>
  <si>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</si>
  <si>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</si>
  <si>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</si>
  <si>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</si>
  <si>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</si>
  <si>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</si>
  <si>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</si>
  <si>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</si>
  <si>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</si>
  <si>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</si>
  <si>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</si>
  <si>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</si>
  <si>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</si>
  <si>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</si>
  <si>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</si>
  <si>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</si>
  <si>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</si>
  <si>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</si>
  <si>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</si>
  <si>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</si>
  <si>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</si>
  <si>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</si>
  <si>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</si>
  <si>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</si>
  <si>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</si>
  <si>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</si>
  <si>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</si>
  <si>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</si>
  <si>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</si>
  <si>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</si>
  <si>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</si>
  <si>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</si>
  <si>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</si>
  <si>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</si>
  <si>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</si>
  <si>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</si>
  <si>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</si>
  <si>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</si>
  <si>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</si>
  <si>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</si>
  <si>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</si>
  <si>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</si>
  <si>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</si>
  <si>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</si>
  <si>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</si>
  <si>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</si>
  <si>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</si>
  <si>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</si>
  <si>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</si>
  <si>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</si>
  <si>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</si>
  <si>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</si>
  <si>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</si>
  <si>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</si>
  <si>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</si>
  <si>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</si>
  <si>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</si>
  <si>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</si>
  <si>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</si>
  <si>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</si>
  <si>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</si>
  <si>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</si>
  <si>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</si>
  <si>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</si>
  <si>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</si>
  <si>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</si>
  <si>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</si>
  <si>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</si>
  <si>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</si>
  <si>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</si>
  <si>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</si>
  <si>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</si>
  <si>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</si>
  <si>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</si>
  <si>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</si>
  <si>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</si>
  <si>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</si>
  <si>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</si>
  <si>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</si>
  <si>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</si>
  <si>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</si>
  <si>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</si>
  <si>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</si>
  <si>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</si>
  <si>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</si>
  <si>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</si>
  <si>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</si>
  <si>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</si>
  <si>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</si>
  <si>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</si>
  <si>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</si>
  <si>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</si>
  <si>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</si>
  <si>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</si>
  <si>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</si>
  <si>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</si>
  <si>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</si>
  <si>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</si>
  <si>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</si>
  <si>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</si>
  <si>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</si>
  <si>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</si>
  <si>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</si>
  <si>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</si>
  <si>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</si>
  <si>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</si>
  <si>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</si>
  <si>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</si>
  <si>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</si>
  <si>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</si>
  <si>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</si>
  <si>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</si>
  <si>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</si>
  <si>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</si>
  <si>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</si>
  <si>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</si>
  <si>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</si>
  <si>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</si>
  <si>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</si>
  <si>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</si>
  <si>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</si>
  <si>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</si>
  <si>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</si>
  <si>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</si>
  <si>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</si>
  <si>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</si>
  <si>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</si>
  <si>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</si>
  <si>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</si>
  <si>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</si>
  <si>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</si>
  <si>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</si>
  <si>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</si>
  <si>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</si>
  <si>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</si>
  <si>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</si>
  <si>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</si>
  <si>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</si>
  <si>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</si>
  <si>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</si>
  <si>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</si>
  <si>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</si>
  <si>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</si>
  <si>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</si>
  <si>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</si>
  <si>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</si>
  <si>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</si>
  <si>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</si>
  <si>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</si>
  <si>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</si>
  <si>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</si>
  <si>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</si>
  <si>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</si>
  <si>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</si>
  <si>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</si>
  <si>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</si>
  <si>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</si>
  <si>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</si>
  <si>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</si>
  <si>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</si>
  <si>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</si>
  <si>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</si>
  <si>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</si>
  <si>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</si>
  <si>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</si>
  <si>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</si>
  <si>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</si>
  <si>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</si>
  <si>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</si>
  <si>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</si>
  <si>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</si>
  <si>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</si>
  <si>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</si>
  <si>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</si>
  <si>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</si>
  <si>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</si>
  <si>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</si>
  <si>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</si>
  <si>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</si>
  <si>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</si>
  <si>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</si>
  <si>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</si>
  <si>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</si>
  <si>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</si>
  <si>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</si>
  <si>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</si>
  <si>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</si>
  <si>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</si>
  <si>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</si>
  <si>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</si>
  <si>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</si>
  <si>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</si>
  <si>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</si>
  <si>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</si>
  <si>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</si>
  <si>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</si>
  <si>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</si>
  <si>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</si>
  <si>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</si>
  <si>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</si>
  <si>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</si>
  <si>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</si>
  <si>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</si>
  <si>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</si>
  <si>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</si>
  <si>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</si>
  <si>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</si>
  <si>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</si>
  <si>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</si>
  <si>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</si>
  <si>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</si>
  <si>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</si>
  <si>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</si>
  <si>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</si>
  <si>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</si>
  <si>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</si>
  <si>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</si>
  <si>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</si>
  <si>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</si>
  <si>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</si>
  <si>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</si>
  <si>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</si>
  <si>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</si>
  <si>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</si>
  <si>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</si>
  <si>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</si>
  <si>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</si>
  <si>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</si>
  <si>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</si>
  <si>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</si>
  <si>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</si>
  <si>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</si>
  <si>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</si>
  <si>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</si>
  <si>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</si>
  <si>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</si>
  <si>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</si>
  <si>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</si>
  <si>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</si>
  <si>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</si>
  <si>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</si>
  <si>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</si>
  <si>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</si>
  <si>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</si>
  <si>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</si>
  <si>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</si>
  <si>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</si>
  <si>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</si>
  <si>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</si>
  <si>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</si>
  <si>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</si>
  <si>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</si>
  <si>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</si>
  <si>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</si>
  <si>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</si>
  <si>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</si>
  <si>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</si>
  <si>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</si>
  <si>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</si>
  <si>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</si>
  <si>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</si>
  <si>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</si>
  <si>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</si>
  <si>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</si>
  <si>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</si>
  <si>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</si>
  <si>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</si>
  <si>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</si>
  <si>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</si>
  <si>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</si>
  <si>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</si>
  <si>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</si>
  <si>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</si>
  <si>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</si>
  <si>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</si>
  <si>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</si>
  <si>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</si>
  <si>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</si>
  <si>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</si>
  <si>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</si>
  <si>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</si>
  <si>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</si>
  <si>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</si>
  <si>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</si>
  <si>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</si>
  <si>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</si>
  <si>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</si>
  <si>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</si>
  <si>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</si>
  <si>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</si>
  <si>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</si>
  <si>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</si>
  <si>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</si>
  <si>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</si>
  <si>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</si>
  <si>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</si>
  <si>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</si>
  <si>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</si>
  <si>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</si>
  <si>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</si>
  <si>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</si>
  <si>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</si>
  <si>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</si>
  <si>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</si>
  <si>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</si>
  <si>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</si>
  <si>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</si>
  <si>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</si>
  <si>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</si>
  <si>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</si>
  <si>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</si>
  <si>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</si>
  <si>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</si>
  <si>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</si>
  <si>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</si>
  <si>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</si>
  <si>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</si>
  <si>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</si>
  <si>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</si>
  <si>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</si>
  <si>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</si>
  <si>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</si>
  <si>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</si>
  <si>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</si>
  <si>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</si>
  <si>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</si>
  <si>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</si>
  <si>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</si>
  <si>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</si>
  <si>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</si>
  <si>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</si>
  <si>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</si>
  <si>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</si>
  <si>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</si>
  <si>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</si>
  <si>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</si>
  <si>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</si>
  <si>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</si>
  <si>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</si>
  <si>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</si>
  <si>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</si>
  <si>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</si>
  <si>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</si>
  <si>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</si>
  <si>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</si>
  <si>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</si>
  <si>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</si>
  <si>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</si>
  <si>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</si>
  <si>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</si>
  <si>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</si>
  <si>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</si>
  <si>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</si>
  <si>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</si>
  <si>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</si>
  <si>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</si>
  <si>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</si>
  <si>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</si>
  <si>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</si>
  <si>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</si>
  <si>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</si>
  <si>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</si>
  <si>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</si>
  <si>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</si>
  <si>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</si>
  <si>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</si>
  <si>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</si>
  <si>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</si>
  <si>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</si>
  <si>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</si>
  <si>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</si>
  <si>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</si>
  <si>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</si>
  <si>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</si>
  <si>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</si>
  <si>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</si>
  <si>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</si>
  <si>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</si>
  <si>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</si>
  <si>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</si>
  <si>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</si>
  <si>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</si>
  <si>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</si>
  <si>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</si>
  <si>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</si>
  <si>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</si>
  <si>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</si>
  <si>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</si>
  <si>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</si>
  <si>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</si>
  <si>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</si>
  <si>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</si>
  <si>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</si>
  <si>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</si>
  <si>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</si>
  <si>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</si>
  <si>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</si>
  <si>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</si>
  <si>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</si>
  <si>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</si>
  <si>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</si>
  <si>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</si>
  <si>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</si>
  <si>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</si>
  <si>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</si>
  <si>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</si>
  <si>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</si>
  <si>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</si>
  <si>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</si>
  <si>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</si>
  <si>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</si>
  <si>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</si>
  <si>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</si>
  <si>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</si>
  <si>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</si>
  <si>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</si>
  <si>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</si>
  <si>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</si>
  <si>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</si>
  <si>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</si>
  <si>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</si>
  <si>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</si>
  <si>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</si>
  <si>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</si>
  <si>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</si>
  <si>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</si>
  <si>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</si>
  <si>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</si>
  <si>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</si>
  <si>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</si>
  <si>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</si>
  <si>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</si>
  <si>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</si>
  <si>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</si>
  <si>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</si>
  <si>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</si>
  <si>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</si>
  <si>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</si>
  <si>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</si>
  <si>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</si>
  <si>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</si>
  <si>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</si>
  <si>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</si>
  <si>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</si>
  <si>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</si>
  <si>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</si>
  <si>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</si>
  <si>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</si>
  <si>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</si>
  <si>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</si>
  <si>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</si>
  <si>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</si>
  <si>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</si>
  <si>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</si>
  <si>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</si>
  <si>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</si>
  <si>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</si>
  <si>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</si>
  <si>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</si>
  <si>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</si>
  <si>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</si>
  <si>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</si>
  <si>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</si>
  <si>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</si>
  <si>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</si>
  <si>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</si>
  <si>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</si>
  <si>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</si>
  <si>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</si>
  <si>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</si>
  <si>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</si>
  <si>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</si>
  <si>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</si>
  <si>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</si>
  <si>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</si>
  <si>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</si>
  <si>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</si>
  <si>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</si>
  <si>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</si>
  <si>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</si>
  <si>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</si>
  <si>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</si>
  <si>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</si>
  <si>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</si>
  <si>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</si>
  <si>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</si>
  <si>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</si>
  <si>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</si>
  <si>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</si>
  <si>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</si>
  <si>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</si>
  <si>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</si>
  <si>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</si>
  <si>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</si>
  <si>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</si>
  <si>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</si>
  <si>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</si>
  <si>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</si>
  <si>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</si>
  <si>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</si>
  <si>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</si>
  <si>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</si>
  <si>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</si>
  <si>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</si>
  <si>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</si>
  <si>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</si>
  <si>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</si>
  <si>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</si>
  <si>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</si>
  <si>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</si>
  <si>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</si>
  <si>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</si>
  <si>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</si>
  <si>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</si>
  <si>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</si>
  <si>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</si>
  <si>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</si>
  <si>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</si>
  <si>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</si>
  <si>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</si>
  <si>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</si>
  <si>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</si>
  <si>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</si>
  <si>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</si>
  <si>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</si>
  <si>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</si>
  <si>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</si>
  <si>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</si>
  <si>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</si>
  <si>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</si>
  <si>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</si>
  <si>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</si>
  <si>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</si>
  <si>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</si>
  <si>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</si>
  <si>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</si>
  <si>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</si>
  <si>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</si>
  <si>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</si>
  <si>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</si>
  <si>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</si>
  <si>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</si>
  <si>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</si>
  <si>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</si>
  <si>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</si>
  <si>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</si>
  <si>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</si>
  <si>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</si>
  <si>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</si>
  <si>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</si>
  <si>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</si>
  <si>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</si>
  <si>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</si>
  <si>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</si>
  <si>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</si>
  <si>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</si>
  <si>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</si>
  <si>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</si>
  <si>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</si>
  <si>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</si>
  <si>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</si>
  <si>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</si>
  <si>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</si>
  <si>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</si>
  <si>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</si>
  <si>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</si>
  <si>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</si>
  <si>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</si>
  <si>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</si>
  <si>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</si>
  <si>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</si>
  <si>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</si>
  <si>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</si>
  <si>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</si>
  <si>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</si>
  <si>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</si>
  <si>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</si>
  <si>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</si>
  <si>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</si>
  <si>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</si>
  <si>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</si>
  <si>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</si>
  <si>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</si>
  <si>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</si>
  <si>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</si>
  <si>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</si>
  <si>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</si>
  <si>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</si>
  <si>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</si>
  <si>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</si>
  <si>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</si>
  <si>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</si>
  <si>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</si>
  <si>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</si>
  <si>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</si>
  <si>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</si>
  <si>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</si>
  <si>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</si>
  <si>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</si>
  <si>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</si>
  <si>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</si>
  <si>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</si>
  <si>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</si>
  <si>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</si>
  <si>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</si>
  <si>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</si>
  <si>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</si>
  <si>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</si>
  <si>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</si>
  <si>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</si>
  <si>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</si>
  <si>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</si>
  <si>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</si>
  <si>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</si>
  <si>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</si>
  <si>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</si>
  <si>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</si>
  <si>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</si>
  <si>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</si>
  <si>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</si>
  <si>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</si>
  <si>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</si>
  <si>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</si>
  <si>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</si>
  <si>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</si>
  <si>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</si>
  <si>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</si>
  <si>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</si>
  <si>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</si>
  <si>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</si>
  <si>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</si>
  <si>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</si>
  <si>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</si>
  <si>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</si>
  <si>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</si>
  <si>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</si>
  <si>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</si>
  <si>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</si>
  <si>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</si>
  <si>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</si>
  <si>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</si>
  <si>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</si>
  <si>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</si>
  <si>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</si>
  <si>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</si>
  <si>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</si>
  <si>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</si>
  <si>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</si>
  <si>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</si>
  <si>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</si>
  <si>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</si>
  <si>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</si>
  <si>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</si>
  <si>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</si>
  <si>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</si>
  <si>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</si>
  <si>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</si>
  <si>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</si>
  <si>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</si>
  <si>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</si>
  <si>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</si>
  <si>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</si>
  <si>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</si>
  <si>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</si>
  <si>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</si>
  <si>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</si>
  <si>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</si>
  <si>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</si>
  <si>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</si>
  <si>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</si>
  <si>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</si>
  <si>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</si>
  <si>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</si>
  <si>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</si>
  <si>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</si>
  <si>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</si>
  <si>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</si>
  <si>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</si>
  <si>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</si>
  <si>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</si>
  <si>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</si>
  <si>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</si>
  <si>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</si>
  <si>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</si>
  <si>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</si>
  <si>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</si>
  <si>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</si>
  <si>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</si>
  <si>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</si>
  <si>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</si>
  <si>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</si>
  <si>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</si>
  <si>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</si>
  <si>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</si>
  <si>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</si>
  <si>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</si>
  <si>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</si>
  <si>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</si>
  <si>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</si>
  <si>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</si>
  <si>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</si>
  <si>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</si>
  <si>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</si>
  <si>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</si>
  <si>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</si>
  <si>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</si>
  <si>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</si>
  <si>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</si>
  <si>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</si>
  <si>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</si>
  <si>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</si>
  <si>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</si>
  <si>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</si>
  <si>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</si>
  <si>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</si>
  <si>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</si>
  <si>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</si>
  <si>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</si>
  <si>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</si>
  <si>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</si>
  <si>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</si>
  <si>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</si>
  <si>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</si>
  <si>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</si>
  <si>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</si>
  <si>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</si>
  <si>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</si>
  <si>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</si>
  <si>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</si>
  <si>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</si>
  <si>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</si>
  <si>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</si>
  <si>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</si>
  <si>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</si>
  <si>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</si>
  <si>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</si>
  <si>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</si>
  <si>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</si>
  <si>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</si>
  <si>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</si>
  <si>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</si>
  <si>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</si>
  <si>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</si>
  <si>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</si>
  <si>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</si>
  <si>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</si>
  <si>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</si>
  <si>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</si>
  <si>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</si>
  <si>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</si>
  <si>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</si>
  <si>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</si>
  <si>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</si>
  <si>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</si>
  <si>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</si>
  <si>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</si>
  <si>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</si>
  <si>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</si>
  <si>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</si>
  <si>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</si>
  <si>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</si>
  <si>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</si>
  <si>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</si>
  <si>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</si>
  <si>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</si>
  <si>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</si>
  <si>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</si>
  <si>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</si>
  <si>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</si>
  <si>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</si>
  <si>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</si>
  <si>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</si>
  <si>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</si>
  <si>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</si>
  <si>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</si>
  <si>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</si>
  <si>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</si>
  <si>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</si>
  <si>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</si>
  <si>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</si>
  <si>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</si>
  <si>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</si>
  <si>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</si>
  <si>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</si>
  <si>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</si>
  <si>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</si>
  <si>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</si>
  <si>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</si>
  <si>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</si>
  <si>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</si>
  <si>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</si>
  <si>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</si>
  <si>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</si>
  <si>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</si>
  <si>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</si>
  <si>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</si>
  <si>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</si>
  <si>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</si>
  <si>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</si>
  <si>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</si>
  <si>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</si>
  <si>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</si>
  <si>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</si>
  <si>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</si>
  <si>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</si>
  <si>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</si>
  <si>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</si>
  <si>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</si>
  <si>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</si>
  <si>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</si>
  <si>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</si>
  <si>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</si>
  <si>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</si>
  <si>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</si>
  <si>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</si>
  <si>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</si>
  <si>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</si>
  <si>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</si>
  <si>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</si>
  <si>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</si>
  <si>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</si>
  <si>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</si>
  <si>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</si>
  <si>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</si>
  <si>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</si>
  <si>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</si>
  <si>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</si>
  <si>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</si>
  <si>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</si>
  <si>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</si>
  <si>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</si>
  <si>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</si>
  <si>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</si>
  <si>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</si>
  <si>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</si>
  <si>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</si>
  <si>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</si>
  <si>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</si>
  <si>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</si>
  <si>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</si>
  <si>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</si>
  <si>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</si>
  <si>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</si>
  <si>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</si>
  <si>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</si>
  <si>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</si>
  <si>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</si>
  <si>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</si>
  <si>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</si>
  <si>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</si>
  <si>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</si>
  <si>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</si>
  <si>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</si>
  <si>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</si>
  <si>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</si>
  <si>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</si>
  <si>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</si>
  <si>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</si>
  <si>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</si>
  <si>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</si>
  <si>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</si>
  <si>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</si>
  <si>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</si>
  <si>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</si>
  <si>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</si>
  <si>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</si>
  <si>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</si>
  <si>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</si>
  <si>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</si>
  <si>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</si>
  <si>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</si>
  <si>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</si>
  <si>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</si>
  <si>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</si>
  <si>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</si>
  <si>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</si>
  <si>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</si>
  <si>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</si>
  <si>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</si>
  <si>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</si>
  <si>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</si>
  <si>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</si>
  <si>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</si>
  <si>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</si>
  <si>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</si>
  <si>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</si>
  <si>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</si>
  <si>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</si>
  <si>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</si>
  <si>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</si>
  <si>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</si>
  <si>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</si>
  <si>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</si>
  <si>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</si>
  <si>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</si>
  <si>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</si>
  <si>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</si>
  <si>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</si>
  <si>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</si>
  <si>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</si>
  <si>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</si>
  <si>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</si>
  <si>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</si>
  <si>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</si>
  <si>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</si>
  <si>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</si>
  <si>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</si>
  <si>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</si>
  <si>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</si>
  <si>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</si>
  <si>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</si>
  <si>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</si>
  <si>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</si>
  <si>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</si>
  <si>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</si>
  <si>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</si>
  <si>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</si>
  <si>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</si>
  <si>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</si>
  <si>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</si>
  <si>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</si>
  <si>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</si>
  <si>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</si>
  <si>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</si>
  <si>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</si>
  <si>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</si>
  <si>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</si>
  <si>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</si>
  <si>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</si>
  <si>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</si>
  <si>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</si>
  <si>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</si>
  <si>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</si>
  <si>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</si>
  <si>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</si>
  <si>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</si>
  <si>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</si>
  <si>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</si>
  <si>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</si>
  <si>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</si>
  <si>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</si>
  <si>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</si>
  <si>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</si>
  <si>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</si>
  <si>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</si>
  <si>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</si>
  <si>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</si>
  <si>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</si>
  <si>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</si>
  <si>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</si>
  <si>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</si>
  <si>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</si>
  <si>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</si>
  <si>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</si>
  <si>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</si>
  <si>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</si>
  <si>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</si>
  <si>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</si>
  <si>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</si>
  <si>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</si>
  <si>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</si>
  <si>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</si>
  <si>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</si>
  <si>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</si>
  <si>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</si>
  <si>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</si>
  <si>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</si>
  <si>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</si>
  <si>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</si>
  <si>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</si>
  <si>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</si>
  <si>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</si>
  <si>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</si>
  <si>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</si>
  <si>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</si>
  <si>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</si>
  <si>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</si>
  <si>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</si>
  <si>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</si>
  <si>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</si>
  <si>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</si>
  <si>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</si>
  <si>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</si>
  <si>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</si>
  <si>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</si>
  <si>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</si>
  <si>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</si>
  <si>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</si>
  <si>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</si>
  <si>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</si>
  <si>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</si>
  <si>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</si>
  <si>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</si>
  <si>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</si>
  <si>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</si>
  <si>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</si>
  <si>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</si>
  <si>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</si>
  <si>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</si>
  <si>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</si>
  <si>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</si>
  <si>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</si>
  <si>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</si>
  <si>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</si>
  <si>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</si>
  <si>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</si>
  <si>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</si>
  <si>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</si>
  <si>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</si>
  <si>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</si>
  <si>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</si>
  <si>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</si>
  <si>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</si>
  <si>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</si>
  <si>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</si>
  <si>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</si>
  <si>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</si>
  <si>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</si>
  <si>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</si>
  <si>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</si>
  <si>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</si>
  <si>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</si>
  <si>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</si>
  <si>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</si>
  <si>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</si>
  <si>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</si>
  <si>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</si>
  <si>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</si>
  <si>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</si>
  <si>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</si>
  <si>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</si>
  <si>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</si>
  <si>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</si>
  <si>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</si>
  <si>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</si>
  <si>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</si>
  <si>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</si>
  <si>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</si>
  <si>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</si>
  <si>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</si>
  <si>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</si>
  <si>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</si>
  <si>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</si>
  <si>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</si>
  <si>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</si>
  <si>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</si>
  <si>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</si>
  <si>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</si>
  <si>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</si>
  <si>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</si>
  <si>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</si>
  <si>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</si>
  <si>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</si>
  <si>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</si>
  <si>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</si>
  <si>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</si>
  <si>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</si>
  <si>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</si>
  <si>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</si>
  <si>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</si>
  <si>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</si>
  <si>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</si>
  <si>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</si>
  <si>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</si>
  <si>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</si>
  <si>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</si>
  <si>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</si>
  <si>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</si>
  <si>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</si>
  <si>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</si>
  <si>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</si>
  <si>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</si>
  <si>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</si>
  <si>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</si>
  <si>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</si>
  <si>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</si>
  <si>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</si>
  <si>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</si>
  <si>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</si>
  <si>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</si>
  <si>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</si>
  <si>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</si>
  <si>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</si>
  <si>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</si>
  <si>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</si>
  <si>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</si>
  <si>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</si>
  <si>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</si>
  <si>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</si>
  <si>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</si>
  <si>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</si>
  <si>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</si>
  <si>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</si>
  <si>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</si>
  <si>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</si>
  <si>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</si>
  <si>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</si>
  <si>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</si>
  <si>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</si>
  <si>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</si>
  <si>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</si>
  <si>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</si>
  <si>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</si>
  <si>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</si>
  <si>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</si>
  <si>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</si>
  <si>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</si>
  <si>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</si>
  <si>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</si>
  <si>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</si>
  <si>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</si>
  <si>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</si>
  <si>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</si>
  <si>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</si>
  <si>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</si>
  <si>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</si>
  <si>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</si>
  <si>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</si>
  <si>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</si>
  <si>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</si>
  <si>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</si>
  <si>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</si>
  <si>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</si>
  <si>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</si>
  <si>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</si>
  <si>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</si>
  <si>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</si>
  <si>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</si>
  <si>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</si>
  <si>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</si>
  <si>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</si>
  <si>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</si>
  <si>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</si>
  <si>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</si>
  <si>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</si>
  <si>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</si>
  <si>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</si>
  <si>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</si>
  <si>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</si>
  <si>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</si>
  <si>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</si>
  <si>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</si>
  <si>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</si>
  <si>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</si>
  <si>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</si>
  <si>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</si>
  <si>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</si>
  <si>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</si>
  <si>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</si>
  <si>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</si>
  <si>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</si>
  <si>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</si>
  <si>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</si>
  <si>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</si>
  <si>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</si>
  <si>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</si>
  <si>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</si>
  <si>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</si>
  <si>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</si>
  <si>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</si>
  <si>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</si>
  <si>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</si>
  <si>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</si>
  <si>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</si>
  <si>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</si>
  <si>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</si>
  <si>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</si>
  <si>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</si>
  <si>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</si>
  <si>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</si>
  <si>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</si>
  <si>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</si>
  <si>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</si>
  <si>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</si>
  <si>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</si>
  <si>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</si>
  <si>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</si>
  <si>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</si>
  <si>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</si>
  <si>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</si>
  <si>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</si>
  <si>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</si>
  <si>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</si>
  <si>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</si>
  <si>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</si>
  <si>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</si>
  <si>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</si>
  <si>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</si>
  <si>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</si>
  <si>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</si>
  <si>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</si>
  <si>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</si>
  <si>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</si>
  <si>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</si>
  <si>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</si>
  <si>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</si>
  <si>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</si>
  <si>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</si>
  <si>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</si>
  <si>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</si>
  <si>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</si>
  <si>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</si>
  <si>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</si>
  <si>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</si>
  <si>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</si>
  <si>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</si>
  <si>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</si>
  <si>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</si>
  <si>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</si>
  <si>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</si>
  <si>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</si>
  <si>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</si>
  <si>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</si>
  <si>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</si>
  <si>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</si>
  <si>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</si>
  <si>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</si>
  <si>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</si>
  <si>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</si>
  <si>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</si>
  <si>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</si>
  <si>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</si>
  <si>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</si>
  <si>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</si>
  <si>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</si>
  <si>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</si>
  <si>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</si>
  <si>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</si>
  <si>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</si>
  <si>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</si>
  <si>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</si>
  <si>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</si>
  <si>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</si>
  <si>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</si>
  <si>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</si>
  <si>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</si>
  <si>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</si>
  <si>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</si>
  <si>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</si>
  <si>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</si>
  <si>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</si>
  <si>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</si>
  <si>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</si>
  <si>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</si>
  <si>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</si>
  <si>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</si>
  <si>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</si>
  <si>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</si>
  <si>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</si>
  <si>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</si>
  <si>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</si>
  <si>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</si>
  <si>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</si>
  <si>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</si>
  <si>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</si>
  <si>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</si>
  <si>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</si>
  <si>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</si>
  <si>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</si>
  <si>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</si>
  <si>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</si>
  <si>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</si>
  <si>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</si>
  <si>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</si>
  <si>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</si>
  <si>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</si>
  <si>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</si>
  <si>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</si>
  <si>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</si>
  <si>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</si>
  <si>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</si>
  <si>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</si>
  <si>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</si>
  <si>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</si>
  <si>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</si>
  <si>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</si>
  <si>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</si>
  <si>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</si>
  <si>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</si>
  <si>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</si>
  <si>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</si>
  <si>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</si>
  <si>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</si>
  <si>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</si>
  <si>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</si>
  <si>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</si>
  <si>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</si>
  <si>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</si>
  <si>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</si>
  <si>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</si>
  <si>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</si>
  <si>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</si>
  <si>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</si>
  <si>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</si>
  <si>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</si>
  <si>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</si>
  <si>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</si>
  <si>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</si>
  <si>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</si>
  <si>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</si>
  <si>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</si>
  <si>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</si>
  <si>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</si>
  <si>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</si>
  <si>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</si>
  <si>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</si>
  <si>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</si>
  <si>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</si>
  <si>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</si>
  <si>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</si>
  <si>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</si>
  <si>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</si>
  <si>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</si>
  <si>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</si>
  <si>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</si>
  <si>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</si>
  <si>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</si>
  <si>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</si>
  <si>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</si>
  <si>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</si>
  <si>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</si>
  <si>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</si>
  <si>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</si>
  <si>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</si>
  <si>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</si>
  <si>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</si>
  <si>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</si>
  <si>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</si>
  <si>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</si>
  <si>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</si>
  <si>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</si>
  <si>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</si>
  <si>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</si>
  <si>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</si>
  <si>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</si>
  <si>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</si>
  <si>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</si>
  <si>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</si>
  <si>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</si>
  <si>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</si>
  <si>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</si>
  <si>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</si>
  <si>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</si>
  <si>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</si>
  <si>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</si>
  <si>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</si>
  <si>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</si>
  <si>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</si>
  <si>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</si>
  <si>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</si>
  <si>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</si>
  <si>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</si>
  <si>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</si>
  <si>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</si>
  <si>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</si>
  <si>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</si>
  <si>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</si>
  <si>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</si>
  <si>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</si>
  <si>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</si>
  <si>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</si>
  <si>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</si>
  <si>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</si>
  <si>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</si>
  <si>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</si>
  <si>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</si>
  <si>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</si>
  <si>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</si>
  <si>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</si>
  <si>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</si>
  <si>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</si>
  <si>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</si>
  <si>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</si>
  <si>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</si>
  <si>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</si>
  <si>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</si>
  <si>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</si>
  <si>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</si>
  <si>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</si>
  <si>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</si>
  <si>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</si>
  <si>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</si>
  <si>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</si>
  <si>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</si>
  <si>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</si>
  <si>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</si>
  <si>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</si>
  <si>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</si>
  <si>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</si>
  <si>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</si>
  <si>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</si>
  <si>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</si>
  <si>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</si>
  <si>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</si>
  <si>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</si>
  <si>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</si>
  <si>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</si>
  <si>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</si>
  <si>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</si>
  <si>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</si>
  <si>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</si>
  <si>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</si>
  <si>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</si>
  <si>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</si>
  <si>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</si>
  <si>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</si>
  <si>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</si>
  <si>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</si>
  <si>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</si>
  <si>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</si>
  <si>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</si>
  <si>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</si>
  <si>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</si>
  <si>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</si>
  <si>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</si>
  <si>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</si>
  <si>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</si>
  <si>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</si>
  <si>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</si>
  <si>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</si>
  <si>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</si>
  <si>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</si>
  <si>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</si>
  <si>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</si>
  <si>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</si>
  <si>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</si>
  <si>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</si>
  <si>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</si>
  <si>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</si>
  <si>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</si>
  <si>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</si>
  <si>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</si>
  <si>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</si>
  <si>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</si>
  <si>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</si>
  <si>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</si>
  <si>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</si>
  <si>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</si>
  <si>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</si>
  <si>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</si>
  <si>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</si>
  <si>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</si>
  <si>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</si>
  <si>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</si>
  <si>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</si>
  <si>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</si>
  <si>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</si>
  <si>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</si>
  <si>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</si>
  <si>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</si>
  <si>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</si>
  <si>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</si>
  <si>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</si>
  <si>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</si>
  <si>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</si>
  <si>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</si>
  <si>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</si>
  <si>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</si>
  <si>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</si>
  <si>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</si>
  <si>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</si>
  <si>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</si>
  <si>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</si>
  <si>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</si>
  <si>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</si>
  <si>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</si>
  <si>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</si>
  <si>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</si>
  <si>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</si>
  <si>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</si>
  <si>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</si>
  <si>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</si>
  <si>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</si>
  <si>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</si>
  <si>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</si>
  <si>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</si>
  <si>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</si>
  <si>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</si>
  <si>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</si>
  <si>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</si>
  <si>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</si>
  <si>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</si>
  <si>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</si>
  <si>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</si>
  <si>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</si>
  <si>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</si>
  <si>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</si>
  <si>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</si>
  <si>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</si>
  <si>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</si>
  <si>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</si>
  <si>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</si>
  <si>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</si>
  <si>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</si>
  <si>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</si>
  <si>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</si>
  <si>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</si>
  <si>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</si>
  <si>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</si>
  <si>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</si>
  <si>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</si>
  <si>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</si>
  <si>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</si>
  <si>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</si>
  <si>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</si>
  <si>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</si>
  <si>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</si>
  <si>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</si>
  <si>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</si>
  <si>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</si>
  <si>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</si>
  <si>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</si>
  <si>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</si>
  <si>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</si>
  <si>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</si>
  <si>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</si>
  <si>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</si>
  <si>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</si>
  <si>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</si>
  <si>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</si>
  <si>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</si>
  <si>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</si>
  <si>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</si>
  <si>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</si>
  <si>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</si>
  <si>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</si>
  <si>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</si>
  <si>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</si>
  <si>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</si>
  <si>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</si>
  <si>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</si>
  <si>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</si>
  <si>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</si>
  <si>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</si>
  <si>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</si>
  <si>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</si>
  <si>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</si>
  <si>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</si>
  <si>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</si>
  <si>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</si>
  <si>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</si>
  <si>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</si>
  <si>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</si>
  <si>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</si>
  <si>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</si>
  <si>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</si>
  <si>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</si>
  <si>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</si>
  <si>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</si>
  <si>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</si>
  <si>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</si>
  <si>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</si>
  <si>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</si>
  <si>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</si>
  <si>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</si>
  <si>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</si>
  <si>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</si>
  <si>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</si>
  <si>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</si>
  <si>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</si>
  <si>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</si>
  <si>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</si>
  <si>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</si>
  <si>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</si>
  <si>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</si>
  <si>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</si>
  <si>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</si>
  <si>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</si>
  <si>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</si>
  <si>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</si>
  <si>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</si>
  <si>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</si>
  <si>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</si>
  <si>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</si>
  <si>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</si>
  <si>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</si>
  <si>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</si>
  <si>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</si>
  <si>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</si>
  <si>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</si>
  <si>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</si>
  <si>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</si>
  <si>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</si>
  <si>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</si>
  <si>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</si>
  <si>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</si>
  <si>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</si>
  <si>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</si>
  <si>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</si>
  <si>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</si>
  <si>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</si>
  <si>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</si>
  <si>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</si>
  <si>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</si>
  <si>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</si>
  <si>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</si>
  <si>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</si>
  <si>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</si>
  <si>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</si>
  <si>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</si>
  <si>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</si>
  <si>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</si>
  <si>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</si>
  <si>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</si>
  <si>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</si>
  <si>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</si>
  <si>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</si>
  <si>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</si>
  <si>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</si>
  <si>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</si>
  <si>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</si>
  <si>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</si>
  <si>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</si>
  <si>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</si>
  <si>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</si>
  <si>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</si>
  <si>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</si>
  <si>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</si>
  <si>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</si>
  <si>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</si>
  <si>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</si>
  <si>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</si>
  <si>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</si>
  <si>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</si>
  <si>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</si>
  <si>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</si>
  <si>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</si>
  <si>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</si>
  <si>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</si>
  <si>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</si>
  <si>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</si>
  <si>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</si>
  <si>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</si>
  <si>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</si>
  <si>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</si>
  <si>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</si>
  <si>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</si>
  <si>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</si>
  <si>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</si>
  <si>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</si>
  <si>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</si>
  <si>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</si>
  <si>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</si>
  <si>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</si>
  <si>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</si>
  <si>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</si>
  <si>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</si>
  <si>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</si>
  <si>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</si>
  <si>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</si>
  <si>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</si>
  <si>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</si>
  <si>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</si>
  <si>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</si>
  <si>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</si>
  <si>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</si>
  <si>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</si>
  <si>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</si>
  <si>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</si>
  <si>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</si>
  <si>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</si>
  <si>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</si>
  <si>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</si>
  <si>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</si>
  <si>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</si>
  <si>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</si>
  <si>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</si>
  <si>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</si>
  <si>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</si>
  <si>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</si>
  <si>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</si>
  <si>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</si>
  <si>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</si>
  <si>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</si>
  <si>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</si>
  <si>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</si>
  <si>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</si>
  <si>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</si>
  <si>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</si>
  <si>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</si>
  <si>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</si>
  <si>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</si>
  <si>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</si>
  <si>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</si>
  <si>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</si>
  <si>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</si>
  <si>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</si>
  <si>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</si>
  <si>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</si>
  <si>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</si>
  <si>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</si>
  <si>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</si>
  <si>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</si>
  <si>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</si>
  <si>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</si>
  <si>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</si>
  <si>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</si>
  <si>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</si>
  <si>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</si>
  <si>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</si>
  <si>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</si>
  <si>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</si>
  <si>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</si>
  <si>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</si>
  <si>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</si>
  <si>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</si>
  <si>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</si>
  <si>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</si>
  <si>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</si>
  <si>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</si>
  <si>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</si>
  <si>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</si>
  <si>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</si>
  <si>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</si>
  <si>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</si>
  <si>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</si>
  <si>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</si>
  <si>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</si>
  <si>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</si>
  <si>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</si>
  <si>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</si>
  <si>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</si>
  <si>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</si>
  <si>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</si>
  <si>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</si>
  <si>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</si>
  <si>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</si>
  <si>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</si>
  <si>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</si>
  <si>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</si>
  <si>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</si>
  <si>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</si>
  <si>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</si>
  <si>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</si>
  <si>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</si>
  <si>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</si>
  <si>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</si>
  <si>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</si>
  <si>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</si>
  <si>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</si>
  <si>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</si>
  <si>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</si>
  <si>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</si>
  <si>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</si>
  <si>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</si>
  <si>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</si>
  <si>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</si>
  <si>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</si>
  <si>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</si>
  <si>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</si>
  <si>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</si>
  <si>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</si>
  <si>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</si>
  <si>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</si>
  <si>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</si>
  <si>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</si>
  <si>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</si>
  <si>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</si>
  <si>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</si>
  <si>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</si>
  <si>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</si>
  <si>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</si>
  <si>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</si>
  <si>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</si>
  <si>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</si>
  <si>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</si>
  <si>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</si>
  <si>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</si>
  <si>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</si>
  <si>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</si>
  <si>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</si>
  <si>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</si>
  <si>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</si>
  <si>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</si>
  <si>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</si>
  <si>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</si>
  <si>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</si>
  <si>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</si>
  <si>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</si>
  <si>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</si>
  <si>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</si>
  <si>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</si>
  <si>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</si>
  <si>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</si>
  <si>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</si>
  <si>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</si>
  <si>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</si>
  <si>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</si>
  <si>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</si>
  <si>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</si>
  <si>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</si>
  <si>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</si>
  <si>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</si>
  <si>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</si>
  <si>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</si>
  <si>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</si>
  <si>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</si>
  <si>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</si>
  <si>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</si>
  <si>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</si>
  <si>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</si>
  <si>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</si>
  <si>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</si>
  <si>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</si>
  <si>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</si>
  <si>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</si>
  <si>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</si>
  <si>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</si>
  <si>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</si>
  <si>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</si>
  <si>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</si>
  <si>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</si>
  <si>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</si>
  <si>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</si>
  <si>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</si>
  <si>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</si>
  <si>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</si>
  <si>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</si>
  <si>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</si>
  <si>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</si>
  <si>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</si>
  <si>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</si>
  <si>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</si>
  <si>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</si>
  <si>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</si>
  <si>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</si>
  <si>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</si>
  <si>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</si>
  <si>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</si>
  <si>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</si>
  <si>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</si>
  <si>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</si>
  <si>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</si>
  <si>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</si>
  <si>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</si>
  <si>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</si>
  <si>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</si>
  <si>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</si>
  <si>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</si>
  <si>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</si>
  <si>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</si>
  <si>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</si>
  <si>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</si>
  <si>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</si>
  <si>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</si>
  <si>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</si>
  <si>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</si>
  <si>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</si>
  <si>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</si>
  <si>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</si>
  <si>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</si>
  <si>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</si>
  <si>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</si>
  <si>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</si>
  <si>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</si>
  <si>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</si>
  <si>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</si>
  <si>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</si>
  <si>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</si>
  <si>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</si>
  <si>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</si>
  <si>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</si>
  <si>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</si>
  <si>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</si>
  <si>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</si>
  <si>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</si>
  <si>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</si>
  <si>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</si>
  <si>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</si>
  <si>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</si>
  <si>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</si>
  <si>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</si>
  <si>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</si>
  <si>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</si>
  <si>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</si>
  <si>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</si>
  <si>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</si>
  <si>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</si>
  <si>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</si>
  <si>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</si>
  <si>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</si>
  <si>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</si>
  <si>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</si>
  <si>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</si>
  <si>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</si>
  <si>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</si>
  <si>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</si>
  <si>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</si>
  <si>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</si>
  <si>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</si>
  <si>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</si>
  <si>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</si>
  <si>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</si>
  <si>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</si>
  <si>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</si>
  <si>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</si>
  <si>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</si>
  <si>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</si>
  <si>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</si>
  <si>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</si>
  <si>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</si>
  <si>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</si>
  <si>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</si>
  <si>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</si>
  <si>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</si>
  <si>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</si>
  <si>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</si>
  <si>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</si>
  <si>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</si>
  <si>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</si>
  <si>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</si>
  <si>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</si>
  <si>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</si>
  <si>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</si>
  <si>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</si>
  <si>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</si>
  <si>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</si>
  <si>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</si>
  <si>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</si>
  <si>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</si>
  <si>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</si>
  <si>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</si>
  <si>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</si>
  <si>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</si>
  <si>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</si>
  <si>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</si>
  <si>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</si>
  <si>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</si>
  <si>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</si>
  <si>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</si>
  <si>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</si>
  <si>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</si>
  <si>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</si>
  <si>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</si>
  <si>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</si>
  <si>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</si>
  <si>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</si>
  <si>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</si>
  <si>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</si>
  <si>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</si>
  <si>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</si>
  <si>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</si>
  <si>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</si>
  <si>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</si>
  <si>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</si>
  <si>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</si>
  <si>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</si>
  <si>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</si>
  <si>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</si>
  <si>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</si>
  <si>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</si>
  <si>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</si>
  <si>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</si>
  <si>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</si>
  <si>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</si>
  <si>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</si>
  <si>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</si>
  <si>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</si>
  <si>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</si>
  <si>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</si>
  <si>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</si>
  <si>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</si>
  <si>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</si>
  <si>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</si>
  <si>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</si>
  <si>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</si>
  <si>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</si>
  <si>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</si>
  <si>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</si>
  <si>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</si>
  <si>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</si>
  <si>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</si>
  <si>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</si>
  <si>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</si>
  <si>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</si>
  <si>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</si>
  <si>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</si>
  <si>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</si>
  <si>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</si>
  <si>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</si>
  <si>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</si>
  <si>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</si>
  <si>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</si>
  <si>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</si>
  <si>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</si>
  <si>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</si>
  <si>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</si>
  <si>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</si>
  <si>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</si>
  <si>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</si>
  <si>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</si>
  <si>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</si>
  <si>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</si>
  <si>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</si>
  <si>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</si>
  <si>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</si>
  <si>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</si>
  <si>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</si>
  <si>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</si>
  <si>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</si>
  <si>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</si>
  <si>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</si>
  <si>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</si>
  <si>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</si>
  <si>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</si>
  <si>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</si>
  <si>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</si>
  <si>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</si>
  <si>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</si>
  <si>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</si>
  <si>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</si>
  <si>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</si>
  <si>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</si>
  <si>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</si>
  <si>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</si>
  <si>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</si>
  <si>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</si>
  <si>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</si>
  <si>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</si>
  <si>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</si>
  <si>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</si>
  <si>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</si>
  <si>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</si>
  <si>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</si>
  <si>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</si>
  <si>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</si>
  <si>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</si>
  <si>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</si>
  <si>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</si>
  <si>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</si>
  <si>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</si>
  <si>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</si>
  <si>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</si>
  <si>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</si>
  <si>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</si>
  <si>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</si>
  <si>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</si>
  <si>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</si>
  <si>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</si>
  <si>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</si>
  <si>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</si>
  <si>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</si>
  <si>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</si>
  <si>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</si>
  <si>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</si>
  <si>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</si>
  <si>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</si>
  <si>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</si>
  <si>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</si>
  <si>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</si>
  <si>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</si>
  <si>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</si>
  <si>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</si>
  <si>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</si>
  <si>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</si>
  <si>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</si>
  <si>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</si>
  <si>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</si>
  <si>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</si>
  <si>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</si>
  <si>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</si>
  <si>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</si>
  <si>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</si>
  <si>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</si>
  <si>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</si>
  <si>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</si>
  <si>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</si>
  <si>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</si>
  <si>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</si>
  <si>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</si>
  <si>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</si>
  <si>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</si>
  <si>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</si>
  <si>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</si>
  <si>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</si>
  <si>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</si>
  <si>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</si>
  <si>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</si>
  <si>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</si>
  <si>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</si>
  <si>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</si>
  <si>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</si>
  <si>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</si>
  <si>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</si>
  <si>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</si>
  <si>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</si>
  <si>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</si>
  <si>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</si>
  <si>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</si>
  <si>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</si>
  <si>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</si>
  <si>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</si>
  <si>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</si>
  <si>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</si>
  <si>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</si>
  <si>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</si>
  <si>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</si>
  <si>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</si>
  <si>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</si>
  <si>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</si>
  <si>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</si>
  <si>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</si>
  <si>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</si>
  <si>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</si>
  <si>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</si>
  <si>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</si>
  <si>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</si>
  <si>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</si>
  <si>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</si>
  <si>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</si>
  <si>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</si>
  <si>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</si>
  <si>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</si>
  <si>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</si>
  <si>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</si>
  <si>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</si>
  <si>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</si>
  <si>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</si>
  <si>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</si>
  <si>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</si>
  <si>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</si>
  <si>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</si>
  <si>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</si>
  <si>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</si>
  <si>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</si>
  <si>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</si>
  <si>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</si>
  <si>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</si>
  <si>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</si>
  <si>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</si>
  <si>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</si>
  <si>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</si>
  <si>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</si>
  <si>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</si>
  <si>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</si>
  <si>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</si>
  <si>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</si>
  <si>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</si>
  <si>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</si>
  <si>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</si>
  <si>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</si>
  <si>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</si>
  <si>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</si>
  <si>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</si>
  <si>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</si>
  <si>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</si>
  <si>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</si>
  <si>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</si>
  <si>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</si>
  <si>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</si>
  <si>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</si>
  <si>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</si>
  <si>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</si>
  <si>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</si>
  <si>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</si>
  <si>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</si>
  <si>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</si>
  <si>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</si>
  <si>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</si>
  <si>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</si>
  <si>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</si>
  <si>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</si>
  <si>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</si>
  <si>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</si>
  <si>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</si>
  <si>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</si>
  <si>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</si>
  <si>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</si>
  <si>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</si>
  <si>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</si>
  <si>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</si>
  <si>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</si>
  <si>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</si>
  <si>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</si>
  <si>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</si>
  <si>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</si>
  <si>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</si>
  <si>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</si>
  <si>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</si>
  <si>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</si>
  <si>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</si>
  <si>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</si>
  <si>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</si>
  <si>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</si>
  <si>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</si>
  <si>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</si>
  <si>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</si>
  <si>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</si>
  <si>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</si>
  <si>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</si>
  <si>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</si>
  <si>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</si>
  <si>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</si>
  <si>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</si>
  <si>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</si>
  <si>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</si>
  <si>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</si>
  <si>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</si>
  <si>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</si>
  <si>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</si>
  <si>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</si>
  <si>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</si>
  <si>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</si>
  <si>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</si>
  <si>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</si>
  <si>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</si>
  <si>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</si>
  <si>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</si>
  <si>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</si>
  <si>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</si>
  <si>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</si>
  <si>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</si>
  <si>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</si>
  <si>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</si>
  <si>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</si>
  <si>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</si>
  <si>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</si>
  <si>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</si>
  <si>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</si>
  <si>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</si>
  <si>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</si>
  <si>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</si>
  <si>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</si>
  <si>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</si>
  <si>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</si>
  <si>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</si>
  <si>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</si>
  <si>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</si>
  <si>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</si>
  <si>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</si>
  <si>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</si>
  <si>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</si>
  <si>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</si>
  <si>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</si>
  <si>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</si>
  <si>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</si>
  <si>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</si>
  <si>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</si>
  <si>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</si>
  <si>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</si>
  <si>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</si>
  <si>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</si>
  <si>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</si>
  <si>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</si>
  <si>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</si>
  <si>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</si>
  <si>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</si>
  <si>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</si>
  <si>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</si>
  <si>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</si>
  <si>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</si>
  <si>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</si>
  <si>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</si>
  <si>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</si>
  <si>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</si>
  <si>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</si>
  <si>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</si>
  <si>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</si>
  <si>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</si>
  <si>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</si>
  <si>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</si>
  <si>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</si>
  <si>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</si>
  <si>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</si>
  <si>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</si>
  <si>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</si>
  <si>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</si>
  <si>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</si>
  <si>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</si>
  <si>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</si>
  <si>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</si>
  <si>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</si>
  <si>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</si>
  <si>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</si>
  <si>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</si>
  <si>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</si>
  <si>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</si>
  <si>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</si>
  <si>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</si>
  <si>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</si>
  <si>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</si>
  <si>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</si>
  <si>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</si>
  <si>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</si>
  <si>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</si>
  <si>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</si>
  <si>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</si>
  <si>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</si>
  <si>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</si>
  <si>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</si>
  <si>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</si>
  <si>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</si>
  <si>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</si>
  <si>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</si>
  <si>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</si>
  <si>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</si>
  <si>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</si>
  <si>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</si>
  <si>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</si>
  <si>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</si>
  <si>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</si>
  <si>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</si>
  <si>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</si>
  <si>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</si>
  <si>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</si>
  <si>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</si>
  <si>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</si>
  <si>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</si>
  <si>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</si>
  <si>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</si>
  <si>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</si>
  <si>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</si>
  <si>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</si>
  <si>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</si>
  <si>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</si>
  <si>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</si>
  <si>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</si>
  <si>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</si>
  <si>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</si>
  <si>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</si>
  <si>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</si>
  <si>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</si>
  <si>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</si>
  <si>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</si>
  <si>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</si>
  <si>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</si>
  <si>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</si>
  <si>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</si>
  <si>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</si>
  <si>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</si>
  <si>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</si>
  <si>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</si>
  <si>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</si>
  <si>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</si>
  <si>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</si>
  <si>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</si>
  <si>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</si>
  <si>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</si>
  <si>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</si>
  <si>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</si>
  <si>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</si>
  <si>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</si>
  <si>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</si>
  <si>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</si>
  <si>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</si>
  <si>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</si>
  <si>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</si>
  <si>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</si>
  <si>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</si>
  <si>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</si>
  <si>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</si>
  <si>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</si>
  <si>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</si>
  <si>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</si>
  <si>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</si>
  <si>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</si>
  <si>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</si>
  <si>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</si>
  <si>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</si>
  <si>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</si>
  <si>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</si>
  <si>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</si>
  <si>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</si>
  <si>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</si>
  <si>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</si>
  <si>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</si>
  <si>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</si>
  <si>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</si>
  <si>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</si>
  <si>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</si>
  <si>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</si>
  <si>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</si>
  <si>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</si>
  <si>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</si>
  <si>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</si>
  <si>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</si>
  <si>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</si>
  <si>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</si>
  <si>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</si>
  <si>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</si>
  <si>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</si>
  <si>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</si>
  <si>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</si>
  <si>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</si>
  <si>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</si>
  <si>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</si>
  <si>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</si>
  <si>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</si>
  <si>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</si>
  <si>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</si>
  <si>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</si>
  <si>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</si>
  <si>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</si>
  <si>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</si>
  <si>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</si>
  <si>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</si>
  <si>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</si>
  <si>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</si>
  <si>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</si>
  <si>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</si>
  <si>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</si>
  <si>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</si>
  <si>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</si>
  <si>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</si>
  <si>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</si>
  <si>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</si>
  <si>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</si>
  <si>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</si>
  <si>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</si>
  <si>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</si>
  <si>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</si>
  <si>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</si>
  <si>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</si>
  <si>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</si>
  <si>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</si>
  <si>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</si>
  <si>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</si>
  <si>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</si>
  <si>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</si>
  <si>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</si>
  <si>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</si>
  <si>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</si>
  <si>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</si>
  <si>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</si>
  <si>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</si>
  <si>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</si>
  <si>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</si>
  <si>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</si>
  <si>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</si>
  <si>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</si>
  <si>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</si>
  <si>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</si>
  <si>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</si>
  <si>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</si>
  <si>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</si>
  <si>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</si>
  <si>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</si>
  <si>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</si>
  <si>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</si>
  <si>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</si>
  <si>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</si>
  <si>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</si>
  <si>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</si>
  <si>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</si>
  <si>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</si>
  <si>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</si>
  <si>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</si>
  <si>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</si>
  <si>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</si>
  <si>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</si>
  <si>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</si>
  <si>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</si>
  <si>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</si>
  <si>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</si>
  <si>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</si>
  <si>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</si>
  <si>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</si>
  <si>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</si>
  <si>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</si>
  <si>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</si>
  <si>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</si>
  <si>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</si>
  <si>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</si>
  <si>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</si>
  <si>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</si>
  <si>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</si>
  <si>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</si>
  <si>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</si>
  <si>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</si>
  <si>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</si>
  <si>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</si>
  <si>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</si>
  <si>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</si>
  <si>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</si>
  <si>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</si>
  <si>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</si>
  <si>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</si>
  <si>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</si>
  <si>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</si>
  <si>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</si>
  <si>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</si>
  <si>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</si>
  <si>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</si>
  <si>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</si>
  <si>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</si>
  <si>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</si>
  <si>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</si>
  <si>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</si>
  <si>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</si>
  <si>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</si>
  <si>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</si>
  <si>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</si>
  <si>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</si>
  <si>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</si>
  <si>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</si>
  <si>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</si>
  <si>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</si>
  <si>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</si>
  <si>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</si>
  <si>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</si>
  <si>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</si>
  <si>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</si>
  <si>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</si>
  <si>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</si>
  <si>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</si>
  <si>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</si>
  <si>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</si>
  <si>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</si>
  <si>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</si>
  <si>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</si>
  <si>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</si>
  <si>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</si>
  <si>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</si>
  <si>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</si>
  <si>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</si>
  <si>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</si>
  <si>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</si>
  <si>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</si>
  <si>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</si>
  <si>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</si>
  <si>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</si>
  <si>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</si>
  <si>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</si>
  <si>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</si>
  <si>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</si>
  <si>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</si>
  <si>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</si>
  <si>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</si>
  <si>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</si>
  <si>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</si>
  <si>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</si>
  <si>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</si>
  <si>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</si>
  <si>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</si>
  <si>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</si>
  <si>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</si>
  <si>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</si>
  <si>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</si>
  <si>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</si>
  <si>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</si>
  <si>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</si>
  <si>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</si>
  <si>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</si>
  <si>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</si>
  <si>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</si>
  <si>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</si>
  <si>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</si>
  <si>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</si>
  <si>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</si>
  <si>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</si>
  <si>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</si>
  <si>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</si>
  <si>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</si>
  <si>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</si>
  <si>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</si>
  <si>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</si>
  <si>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</si>
  <si>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</si>
  <si>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</si>
  <si>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</si>
  <si>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</si>
  <si>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</si>
  <si>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</si>
  <si>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</si>
  <si>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</si>
  <si>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</si>
  <si>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</si>
  <si>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</si>
  <si>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</si>
  <si>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</si>
  <si>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</si>
  <si>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</si>
  <si>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</si>
  <si>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</si>
  <si>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</si>
  <si>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</si>
  <si>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</si>
  <si>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</si>
  <si>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</si>
  <si>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</si>
  <si>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</si>
  <si>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</si>
  <si>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</si>
  <si>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</si>
  <si>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</si>
  <si>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</si>
  <si>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</si>
  <si>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</si>
  <si>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</si>
  <si>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</si>
  <si>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</si>
  <si>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</si>
  <si>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</si>
  <si>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</si>
  <si>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</si>
  <si>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</si>
  <si>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</si>
  <si>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</si>
  <si>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</si>
  <si>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</si>
  <si>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</si>
  <si>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</si>
  <si>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</si>
  <si>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</si>
  <si>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</si>
  <si>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</si>
  <si>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</si>
  <si>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</si>
  <si>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</si>
  <si>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</si>
  <si>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</si>
  <si>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</si>
  <si>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</si>
  <si>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</si>
  <si>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</si>
  <si>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</si>
  <si>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</si>
  <si>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</si>
  <si>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</si>
  <si>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</si>
  <si>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</si>
  <si>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</si>
  <si>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</si>
  <si>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</si>
  <si>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</si>
  <si>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</si>
  <si>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</si>
  <si>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</si>
  <si>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</si>
  <si>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</si>
  <si>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</si>
  <si>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</si>
  <si>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</si>
  <si>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</si>
  <si>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</si>
  <si>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</si>
  <si>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</si>
  <si>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</si>
  <si>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</si>
  <si>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</si>
  <si>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</si>
  <si>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</si>
  <si>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</si>
  <si>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</si>
  <si>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</si>
  <si>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</si>
  <si>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</si>
  <si>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</si>
  <si>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</si>
  <si>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</si>
  <si>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</si>
  <si>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</si>
  <si>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</si>
  <si>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</si>
  <si>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</si>
  <si>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</si>
  <si>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</si>
  <si>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</si>
  <si>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</si>
  <si>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</si>
  <si>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</si>
  <si>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</si>
  <si>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</si>
  <si>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</si>
  <si>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</si>
  <si>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</si>
  <si>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</si>
  <si>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</si>
  <si>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</si>
  <si>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</si>
  <si>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</si>
  <si>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</si>
  <si>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</si>
  <si>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</si>
  <si>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</si>
  <si>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</si>
  <si>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</si>
  <si>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</si>
  <si>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</si>
  <si>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</si>
  <si>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</si>
  <si>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</si>
  <si>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</si>
  <si>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</si>
  <si>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</si>
  <si>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</si>
  <si>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</si>
  <si>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</si>
  <si>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</si>
  <si>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</si>
  <si>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</si>
  <si>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</si>
  <si>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</si>
  <si>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</si>
  <si>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</si>
  <si>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</si>
  <si>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</si>
  <si>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</si>
  <si>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</si>
  <si>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</si>
  <si>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</si>
  <si>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</si>
  <si>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</si>
  <si>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</si>
  <si>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</si>
  <si>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</si>
  <si>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</si>
  <si>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</si>
  <si>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</si>
  <si>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</si>
  <si>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</si>
  <si>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</si>
  <si>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</si>
  <si>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</si>
  <si>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</si>
  <si>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</si>
  <si>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</si>
  <si>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</si>
  <si>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</si>
  <si>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</si>
  <si>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</si>
  <si>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</si>
  <si>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</si>
  <si>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</si>
  <si>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</si>
  <si>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</si>
  <si>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</si>
  <si>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</si>
  <si>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</si>
  <si>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</si>
  <si>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</si>
  <si>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</si>
  <si>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</si>
  <si>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</si>
  <si>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</si>
  <si>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</si>
  <si>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</si>
  <si>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</si>
  <si>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</si>
  <si>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</si>
  <si>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</si>
  <si>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</si>
  <si>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</si>
  <si>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</si>
  <si>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</si>
  <si>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</si>
  <si>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</si>
  <si>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</si>
  <si>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</si>
  <si>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</si>
  <si>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</si>
  <si>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</si>
  <si>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</si>
  <si>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</si>
  <si>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</si>
  <si>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</si>
  <si>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</si>
  <si>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</si>
  <si>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</si>
  <si>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</si>
  <si>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</si>
  <si>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</si>
  <si>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</si>
  <si>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</si>
  <si>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</si>
  <si>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</si>
  <si>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</si>
  <si>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</si>
  <si>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</si>
  <si>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</si>
  <si>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</si>
  <si>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</si>
  <si>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</si>
  <si>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</si>
  <si>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</si>
  <si>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</si>
  <si>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</si>
  <si>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</si>
  <si>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</si>
  <si>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</si>
  <si>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</si>
  <si>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</si>
  <si>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</si>
  <si>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</si>
  <si>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</si>
  <si>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</si>
  <si>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</si>
  <si>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</si>
  <si>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</si>
  <si>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</si>
  <si>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</si>
  <si>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</si>
  <si>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</si>
  <si>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</si>
  <si>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</si>
  <si>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</si>
  <si>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</si>
  <si>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</si>
  <si>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</si>
  <si>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</si>
  <si>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</si>
  <si>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</si>
  <si>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</si>
  <si>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</si>
  <si>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</si>
  <si>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</si>
  <si>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</si>
  <si>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</si>
  <si>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</si>
  <si>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</si>
  <si>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</si>
  <si>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</si>
  <si>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</si>
  <si>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</si>
  <si>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</si>
  <si>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</si>
  <si>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</si>
  <si>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</si>
  <si>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</si>
  <si>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</si>
  <si>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</si>
  <si>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</si>
  <si>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</si>
  <si>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</si>
  <si>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</si>
  <si>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</si>
  <si>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</si>
  <si>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</si>
  <si>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</si>
  <si>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</si>
  <si>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</si>
  <si>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</si>
  <si>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</si>
  <si>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</si>
  <si>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</si>
  <si>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</si>
  <si>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</si>
  <si>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</si>
  <si>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</si>
  <si>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</si>
  <si>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</si>
  <si>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</si>
  <si>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</si>
  <si>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</si>
  <si>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</si>
  <si>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</si>
  <si>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</si>
  <si>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</si>
  <si>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</si>
  <si>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</si>
  <si>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</si>
  <si>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</si>
  <si>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</si>
  <si>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</si>
  <si>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</si>
  <si>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</si>
  <si>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</si>
  <si>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</si>
  <si>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</si>
  <si>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</si>
  <si>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</si>
  <si>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</si>
  <si>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</si>
  <si>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</si>
  <si>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</si>
  <si>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</si>
  <si>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</si>
  <si>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</si>
  <si>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</si>
  <si>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</si>
  <si>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</si>
  <si>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</si>
  <si>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</si>
  <si>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</si>
  <si>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</si>
  <si>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</si>
  <si>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</si>
  <si>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</si>
  <si>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</si>
  <si>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</si>
  <si>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</si>
  <si>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</si>
  <si>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</si>
  <si>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</si>
  <si>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</si>
  <si>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</si>
  <si>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</si>
  <si>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</si>
  <si>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</si>
  <si>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</si>
  <si>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</si>
  <si>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</si>
  <si>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</si>
  <si>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</si>
  <si>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</si>
  <si>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</si>
  <si>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</si>
  <si>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</si>
  <si>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</si>
  <si>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</si>
  <si>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</si>
  <si>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</si>
  <si>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</si>
  <si>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</si>
  <si>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</si>
  <si>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</si>
  <si>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</si>
  <si>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</si>
  <si>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</si>
  <si>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</si>
  <si>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</si>
  <si>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</si>
  <si>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</si>
  <si>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</si>
  <si>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</si>
  <si>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</si>
  <si>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</si>
  <si>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</si>
  <si>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</si>
  <si>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</si>
  <si>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</si>
  <si>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</si>
  <si>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</si>
  <si>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</si>
  <si>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</si>
  <si>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</si>
  <si>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</si>
  <si>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</si>
  <si>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</si>
  <si>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</si>
  <si>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</si>
  <si>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</si>
  <si>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</si>
  <si>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</si>
  <si>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</si>
  <si>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</si>
  <si>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</si>
  <si>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</si>
  <si>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</si>
  <si>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</si>
  <si>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</si>
  <si>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</si>
  <si>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</si>
  <si>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</si>
  <si>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</si>
  <si>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</si>
  <si>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</si>
  <si>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</si>
  <si>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</si>
  <si>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</si>
  <si>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</si>
  <si>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</si>
  <si>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</si>
  <si>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</si>
  <si>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</si>
  <si>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</si>
  <si>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</si>
  <si>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</si>
  <si>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</si>
  <si>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</si>
  <si>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</si>
  <si>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</si>
  <si>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</si>
  <si>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</si>
  <si>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</si>
  <si>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</si>
  <si>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</si>
  <si>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</si>
  <si>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</si>
  <si>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</si>
  <si>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</si>
  <si>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</si>
  <si>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</si>
  <si>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</si>
  <si>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</si>
  <si>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</si>
  <si>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</si>
  <si>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</si>
  <si>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</si>
  <si>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</si>
  <si>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</si>
  <si>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</si>
  <si>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</si>
  <si>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</si>
  <si>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</si>
  <si>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</si>
  <si>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</si>
  <si>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</si>
  <si>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</si>
  <si>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</si>
  <si>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</si>
  <si>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</si>
  <si>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</si>
  <si>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</si>
  <si>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</si>
  <si>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</si>
  <si>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</si>
  <si>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</si>
  <si>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</si>
  <si>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</si>
  <si>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</si>
  <si>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</si>
  <si>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</si>
  <si>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</si>
  <si>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</si>
  <si>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</si>
  <si>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</si>
  <si>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</si>
  <si>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</si>
  <si>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</si>
  <si>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</si>
  <si>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</si>
  <si>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</si>
  <si>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</si>
  <si>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</si>
  <si>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</si>
  <si>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</si>
  <si>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</si>
  <si>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</si>
  <si>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</si>
  <si>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</si>
  <si>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</si>
  <si>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</si>
  <si>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</si>
  <si>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</si>
  <si>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</si>
  <si>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</si>
  <si>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</si>
  <si>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</si>
  <si>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</si>
  <si>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</si>
  <si>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</si>
  <si>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</si>
  <si>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</si>
  <si>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</si>
  <si>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</si>
  <si>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</si>
  <si>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</si>
  <si>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</si>
  <si>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</si>
  <si>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</si>
  <si>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</si>
  <si>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</si>
  <si>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</si>
  <si>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</si>
  <si>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</si>
  <si>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</si>
  <si>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</si>
  <si>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</si>
  <si>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</si>
  <si>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</si>
  <si>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</si>
  <si>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</si>
  <si>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</si>
  <si>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</si>
  <si>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</si>
  <si>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</si>
  <si>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</si>
  <si>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</si>
  <si>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</si>
  <si>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</si>
  <si>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</si>
  <si>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</si>
  <si>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</si>
  <si>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</si>
  <si>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</si>
  <si>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</si>
  <si>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</si>
  <si>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</si>
  <si>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</si>
  <si>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</si>
  <si>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</si>
  <si>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</si>
  <si>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</si>
  <si>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</si>
  <si>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</si>
  <si>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</si>
  <si>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</si>
  <si>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</si>
  <si>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</si>
  <si>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</si>
  <si>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</si>
  <si>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</si>
  <si>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</si>
  <si>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</si>
  <si>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</si>
  <si>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</si>
  <si>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</si>
  <si>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</si>
  <si>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</si>
  <si>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</si>
  <si>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</si>
  <si>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</si>
  <si>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</si>
  <si>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</si>
  <si>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</si>
  <si>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</si>
  <si>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</si>
  <si>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</si>
  <si>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</si>
  <si>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</si>
  <si>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</si>
  <si>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</si>
  <si>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</si>
  <si>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</si>
  <si>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</si>
  <si>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</si>
  <si>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</si>
  <si>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</si>
  <si>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</si>
  <si>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</si>
  <si>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</si>
  <si>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</si>
  <si>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</si>
  <si>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</si>
  <si>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</si>
  <si>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</si>
  <si>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</si>
  <si>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</si>
  <si>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</si>
  <si>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</si>
  <si>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</si>
  <si>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</si>
  <si>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</si>
  <si>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</si>
  <si>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</si>
  <si>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</si>
  <si>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</si>
  <si>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</si>
  <si>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</si>
  <si>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</si>
  <si>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</si>
  <si>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</si>
  <si>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</si>
  <si>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</si>
  <si>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</si>
  <si>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</si>
  <si>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</si>
  <si>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</si>
  <si>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</si>
  <si>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</si>
  <si>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</si>
  <si>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</si>
  <si>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</si>
  <si>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</si>
  <si>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</si>
  <si>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</si>
  <si>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</si>
  <si>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</si>
  <si>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</si>
  <si>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</si>
  <si>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</si>
  <si>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</si>
  <si>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</si>
  <si>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</si>
  <si>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</si>
  <si>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</si>
  <si>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</si>
  <si>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</si>
  <si>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</si>
  <si>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</si>
  <si>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</si>
  <si>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</si>
  <si>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</si>
  <si>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</si>
  <si>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</si>
  <si>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</si>
  <si>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</si>
  <si>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</si>
  <si>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</si>
  <si>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</si>
  <si>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</si>
  <si>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</si>
  <si>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</si>
  <si>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</si>
  <si>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</si>
  <si>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</si>
  <si>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</si>
  <si>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</si>
  <si>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</si>
  <si>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</si>
  <si>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</si>
  <si>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</si>
  <si>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</si>
  <si>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</si>
  <si>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</si>
  <si>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</si>
  <si>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</si>
  <si>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</si>
  <si>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</si>
  <si>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</si>
  <si>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</si>
  <si>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</si>
  <si>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</si>
  <si>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</si>
  <si>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</si>
  <si>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</si>
  <si>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</si>
  <si>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</si>
  <si>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</si>
  <si>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</si>
  <si>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</si>
  <si>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</si>
  <si>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</si>
  <si>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</si>
  <si>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</si>
  <si>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</si>
  <si>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</si>
  <si>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</si>
  <si>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</si>
  <si>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</si>
  <si>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</si>
  <si>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</si>
  <si>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</si>
  <si>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</si>
  <si>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</si>
  <si>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</si>
  <si>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</si>
  <si>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</si>
  <si>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</si>
  <si>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</si>
  <si>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</si>
  <si>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</si>
  <si>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</si>
  <si>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</si>
  <si>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</si>
  <si>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</si>
  <si>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</si>
  <si>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</si>
  <si>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</si>
  <si>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</si>
  <si>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</si>
  <si>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</si>
  <si>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</si>
  <si>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</si>
  <si>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</si>
  <si>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</si>
  <si>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</si>
  <si>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</si>
  <si>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</si>
  <si>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</si>
  <si>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</si>
  <si>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</si>
  <si>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</si>
  <si>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</si>
  <si>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</si>
  <si>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</si>
  <si>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</si>
  <si>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</si>
  <si>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</si>
  <si>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</si>
  <si>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</si>
  <si>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</si>
  <si>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</si>
  <si>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</si>
  <si>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</si>
  <si>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</si>
  <si>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</si>
  <si>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</si>
  <si>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</si>
  <si>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</si>
  <si>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</si>
  <si>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</si>
  <si>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</si>
  <si>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</si>
  <si>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</si>
  <si>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</si>
  <si>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</si>
  <si>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</si>
  <si>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</si>
  <si>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</si>
  <si>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</si>
  <si>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</si>
  <si>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</si>
  <si>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</si>
  <si>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</si>
  <si>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</si>
  <si>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</si>
  <si>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</si>
  <si>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</si>
  <si>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</si>
  <si>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</si>
  <si>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</si>
  <si>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</si>
  <si>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</si>
  <si>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</si>
  <si>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</si>
  <si>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</si>
  <si>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</si>
  <si>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</si>
  <si>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</si>
  <si>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</si>
  <si>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</si>
  <si>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</si>
  <si>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</si>
  <si>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</si>
  <si>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</si>
  <si>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</si>
  <si>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</si>
  <si>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</si>
  <si>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</si>
  <si>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</si>
  <si>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</si>
  <si>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</si>
  <si>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</si>
  <si>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</si>
  <si>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</si>
  <si>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</si>
  <si>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</si>
  <si>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</si>
  <si>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</si>
  <si>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</si>
  <si>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</si>
  <si>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</si>
  <si>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</si>
  <si>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</si>
  <si>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</si>
  <si>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</si>
  <si>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</si>
  <si>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</si>
  <si>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</si>
  <si>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</si>
  <si>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</si>
  <si>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</si>
  <si>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</si>
  <si>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</si>
  <si>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</si>
  <si>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</si>
  <si>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</si>
  <si>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</si>
  <si>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</si>
  <si>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</si>
  <si>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</si>
  <si>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</si>
  <si>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</si>
  <si>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</si>
  <si>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</si>
  <si>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</si>
  <si>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</si>
  <si>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</si>
  <si>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</si>
  <si>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</si>
  <si>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</si>
  <si>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</si>
  <si>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</si>
  <si>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</si>
  <si>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</si>
  <si>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</si>
  <si>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</si>
  <si>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</si>
  <si>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</si>
  <si>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</si>
  <si>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</si>
  <si>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</si>
  <si>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</si>
  <si>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</si>
  <si>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</si>
  <si>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</si>
  <si>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</si>
  <si>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</si>
  <si>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</si>
  <si>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</si>
  <si>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</si>
  <si>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</si>
  <si>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</si>
  <si>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</si>
  <si>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</si>
  <si>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</si>
  <si>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</si>
  <si>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</si>
  <si>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</si>
  <si>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</si>
  <si>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</si>
  <si>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</si>
  <si>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</si>
  <si>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</si>
  <si>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</si>
  <si>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</si>
  <si>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</si>
  <si>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</si>
  <si>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</si>
  <si>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</si>
  <si>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</si>
  <si>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</si>
  <si>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</si>
  <si>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</si>
  <si>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</si>
  <si>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</si>
  <si>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</si>
  <si>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</si>
  <si>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</si>
  <si>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</si>
  <si>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</si>
  <si>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</si>
  <si>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</si>
  <si>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</si>
  <si>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</si>
  <si>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</si>
  <si>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</si>
  <si>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</si>
  <si>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</si>
  <si>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</si>
  <si>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</si>
  <si>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</si>
  <si>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</si>
  <si>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</si>
  <si>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</si>
  <si>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</si>
  <si>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</si>
  <si>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</si>
  <si>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</si>
  <si>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</si>
  <si>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</si>
  <si>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</si>
  <si>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</si>
  <si>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</si>
  <si>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</si>
  <si>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</si>
  <si>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</si>
  <si>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</si>
  <si>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</si>
  <si>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</si>
  <si>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</si>
  <si>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</si>
  <si>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</si>
  <si>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</si>
  <si>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</si>
  <si>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</si>
  <si>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</si>
  <si>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</si>
  <si>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</si>
  <si>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</si>
  <si>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</si>
  <si>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</si>
  <si>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</si>
  <si>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</si>
  <si>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</si>
  <si>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</si>
  <si>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</si>
  <si>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</si>
  <si>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</si>
  <si>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</si>
  <si>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</si>
  <si>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</si>
  <si>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</si>
  <si>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</si>
  <si>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</si>
  <si>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</si>
  <si>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</si>
  <si>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</si>
  <si>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</si>
  <si>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</si>
  <si>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</si>
  <si>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</si>
  <si>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</si>
  <si>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</si>
  <si>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</si>
  <si>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</si>
  <si>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</si>
  <si>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</si>
  <si>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</si>
  <si>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</si>
  <si>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</si>
  <si>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</si>
  <si>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</si>
  <si>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</si>
  <si>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</si>
  <si>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</si>
  <si>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</si>
  <si>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</si>
  <si>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</si>
  <si>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</si>
  <si>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</si>
  <si>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</si>
  <si>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</si>
  <si>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</si>
  <si>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</si>
  <si>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</si>
  <si>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</si>
  <si>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</si>
  <si>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</si>
  <si>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</si>
  <si>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</si>
  <si>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</si>
  <si>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</si>
  <si>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</si>
  <si>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</si>
  <si>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</si>
  <si>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</si>
  <si>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</si>
  <si>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</si>
  <si>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</si>
  <si>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</si>
  <si>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</si>
  <si>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</si>
  <si>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</si>
  <si>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</si>
  <si>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</si>
  <si>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</si>
  <si>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</si>
  <si>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</si>
  <si>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</si>
  <si>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</si>
  <si>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</si>
  <si>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</si>
  <si>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</si>
  <si>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</si>
  <si>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</si>
  <si>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</si>
  <si>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</si>
  <si>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</si>
  <si>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</si>
  <si>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</si>
  <si>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</si>
  <si>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</si>
  <si>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</si>
  <si>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</si>
  <si>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</si>
  <si>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</si>
  <si>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</si>
  <si>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</si>
  <si>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</si>
  <si>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</si>
  <si>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</si>
  <si>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</si>
  <si>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</si>
  <si>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</si>
  <si>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</si>
  <si>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</si>
  <si>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</si>
  <si>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</si>
  <si>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</si>
  <si>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</si>
  <si>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</si>
  <si>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</si>
  <si>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</si>
  <si>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</si>
  <si>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</si>
  <si>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</si>
  <si>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</si>
  <si>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</si>
  <si>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</si>
  <si>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</si>
  <si>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</si>
  <si>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</si>
  <si>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</si>
  <si>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</si>
  <si>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</si>
  <si>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</si>
  <si>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</si>
  <si>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</si>
  <si>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</si>
  <si>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</si>
  <si>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</si>
  <si>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</si>
  <si>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</si>
  <si>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</si>
  <si>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</si>
  <si>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</si>
  <si>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</si>
  <si>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</si>
  <si>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</si>
  <si>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</si>
  <si>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</si>
  <si>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</si>
  <si>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</si>
  <si>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</si>
  <si>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</si>
  <si>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</si>
  <si>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</si>
  <si>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</si>
  <si>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</si>
  <si>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</si>
  <si>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</si>
  <si>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</si>
  <si>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</si>
  <si>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</si>
  <si>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</si>
  <si>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</si>
  <si>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</si>
  <si>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</si>
  <si>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</si>
  <si>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</si>
  <si>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</si>
  <si>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</si>
  <si>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</si>
  <si>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</si>
  <si>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</si>
  <si>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</si>
  <si>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</si>
  <si>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</si>
  <si>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</si>
  <si>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</si>
  <si>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</si>
  <si>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</si>
  <si>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</si>
  <si>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</si>
  <si>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</si>
  <si>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</si>
  <si>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</si>
  <si>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</si>
  <si>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</si>
  <si>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</si>
  <si>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</si>
  <si>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</si>
  <si>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</si>
  <si>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</si>
  <si>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</si>
  <si>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</si>
  <si>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</si>
  <si>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</si>
  <si>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</si>
  <si>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</si>
  <si>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</si>
  <si>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</si>
  <si>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</si>
  <si>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</si>
  <si>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</si>
  <si>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</si>
  <si>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</si>
  <si>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</si>
  <si>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</si>
  <si>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</si>
  <si>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</si>
  <si>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</si>
  <si>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</si>
  <si>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</si>
  <si>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</si>
  <si>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</si>
  <si>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</si>
  <si>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</si>
  <si>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</si>
  <si>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</si>
  <si>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</si>
  <si>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</si>
  <si>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</si>
  <si>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</si>
  <si>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</si>
  <si>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</si>
  <si>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</si>
  <si>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</si>
  <si>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</si>
  <si>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</si>
  <si>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</si>
  <si>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</si>
  <si>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</si>
  <si>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</si>
  <si>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</si>
  <si>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</si>
  <si>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</si>
  <si>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</si>
  <si>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</si>
  <si>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</si>
  <si>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</si>
  <si>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</si>
  <si>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</si>
  <si>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</si>
  <si>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</si>
  <si>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</si>
  <si>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</si>
  <si>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</si>
  <si>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</si>
  <si>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</si>
  <si>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</si>
  <si>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</si>
  <si>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</si>
  <si>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</si>
  <si>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</si>
  <si>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</si>
  <si>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</si>
  <si>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</si>
  <si>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</si>
  <si>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</si>
  <si>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</si>
  <si>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</si>
  <si>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</si>
  <si>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</si>
  <si>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</si>
  <si>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</si>
  <si>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</si>
  <si>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</si>
  <si>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</si>
  <si>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</si>
  <si>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</si>
  <si>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</si>
  <si>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</si>
  <si>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</si>
  <si>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</si>
  <si>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</si>
  <si>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</si>
  <si>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</si>
  <si>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</si>
  <si>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</si>
  <si>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</si>
  <si>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</si>
  <si>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</si>
  <si>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</si>
  <si>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</si>
  <si>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</si>
  <si>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</si>
  <si>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</si>
  <si>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</si>
  <si>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</si>
  <si>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</si>
  <si>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</si>
  <si>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</si>
  <si>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</si>
  <si>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</si>
  <si>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</si>
  <si>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</si>
  <si>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</si>
  <si>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</si>
  <si>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</si>
  <si>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</si>
  <si>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</si>
  <si>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</si>
  <si>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</si>
  <si>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</si>
  <si>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</si>
  <si>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</si>
  <si>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</si>
  <si>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</si>
  <si>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</si>
  <si>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</si>
  <si>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</si>
  <si>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</si>
  <si>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</si>
  <si>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</si>
  <si>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</si>
  <si>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</si>
  <si>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</si>
  <si>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</si>
  <si>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</si>
  <si>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</si>
  <si>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</si>
  <si>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</si>
  <si>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</si>
  <si>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</si>
  <si>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</si>
  <si>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</si>
  <si>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</si>
  <si>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</si>
  <si>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</si>
  <si>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</si>
  <si>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</si>
  <si>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</si>
  <si>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</si>
  <si>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</si>
  <si>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</si>
  <si>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</si>
  <si>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</si>
  <si>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</si>
  <si>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</si>
  <si>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</si>
  <si>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</si>
  <si>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</si>
  <si>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</si>
  <si>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</si>
  <si>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</si>
  <si>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</si>
  <si>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</si>
  <si>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</si>
  <si>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</si>
  <si>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</si>
  <si>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</si>
  <si>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</si>
  <si>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</si>
  <si>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</si>
  <si>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</si>
  <si>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</si>
  <si>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</si>
  <si>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</si>
  <si>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</si>
  <si>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</si>
  <si>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</si>
  <si>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</si>
  <si>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</si>
  <si>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</si>
  <si>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</si>
  <si>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</si>
  <si>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</si>
  <si>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</si>
  <si>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</si>
  <si>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</si>
  <si>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</si>
  <si>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</si>
  <si>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</si>
  <si>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</si>
  <si>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</si>
  <si>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</si>
  <si>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</si>
  <si>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</si>
  <si>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</si>
  <si>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</si>
  <si>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</si>
  <si>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</si>
  <si>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</si>
  <si>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</si>
  <si>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</si>
  <si>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</si>
  <si>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</si>
  <si>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</si>
  <si>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</si>
  <si>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</si>
  <si>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</si>
  <si>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</si>
  <si>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</si>
  <si>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</si>
  <si>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</si>
  <si>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</si>
  <si>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</si>
  <si>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</si>
  <si>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</si>
  <si>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</si>
  <si>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</si>
  <si>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</si>
  <si>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</si>
  <si>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</si>
  <si>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</si>
  <si>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</si>
  <si>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</si>
  <si>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</si>
  <si>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</si>
  <si>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</si>
  <si>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</si>
  <si>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</si>
  <si>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</si>
  <si>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</si>
  <si>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</si>
  <si>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</si>
  <si>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</si>
  <si>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</si>
  <si>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</si>
  <si>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</si>
  <si>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</si>
  <si>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</si>
  <si>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</si>
  <si>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</si>
  <si>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</si>
  <si>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</si>
  <si>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</si>
  <si>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</si>
  <si>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</si>
  <si>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</si>
  <si>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</si>
  <si>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</si>
  <si>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</si>
  <si>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</si>
  <si>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</si>
  <si>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</si>
  <si>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</si>
  <si>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</si>
  <si>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</si>
  <si>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</si>
  <si>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</si>
  <si>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</si>
  <si>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</si>
  <si>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</si>
  <si>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</si>
  <si>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</si>
  <si>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</si>
  <si>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</si>
  <si>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</si>
  <si>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</si>
  <si>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</si>
  <si>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</si>
  <si>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</si>
  <si>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</si>
  <si>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</si>
  <si>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</si>
  <si>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</si>
  <si>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</si>
  <si>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</si>
  <si>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</si>
  <si>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</si>
  <si>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</si>
  <si>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</si>
  <si>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</si>
  <si>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</si>
  <si>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</si>
  <si>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</si>
  <si>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</si>
  <si>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</si>
  <si>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</si>
  <si>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</si>
  <si>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</si>
  <si>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</si>
  <si>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</si>
  <si>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</si>
  <si>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</si>
  <si>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</si>
  <si>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</si>
  <si>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</si>
  <si>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</si>
  <si>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</si>
  <si>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</si>
  <si>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</si>
  <si>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</si>
  <si>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</si>
  <si>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</si>
  <si>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</si>
  <si>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</si>
  <si>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</si>
  <si>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</si>
  <si>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</si>
  <si>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</si>
  <si>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</si>
  <si>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</si>
  <si>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</si>
  <si>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</si>
  <si>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</si>
  <si>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</si>
  <si>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</si>
  <si>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</si>
  <si>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</si>
  <si>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</si>
  <si>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</si>
  <si>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</si>
  <si>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</si>
  <si>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</si>
  <si>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</si>
  <si>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</si>
  <si>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</si>
  <si>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</si>
  <si>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</si>
  <si>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</si>
  <si>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</si>
  <si>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</si>
  <si>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</si>
  <si>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</si>
  <si>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</si>
  <si>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</si>
  <si>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</si>
  <si>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</si>
  <si>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</si>
  <si>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</si>
  <si>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</si>
  <si>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</si>
  <si>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</si>
  <si>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</si>
  <si>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</si>
  <si>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</si>
  <si>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</si>
  <si>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</si>
  <si>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</si>
  <si>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</si>
  <si>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</si>
  <si>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</si>
  <si>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</si>
  <si>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</si>
  <si>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</si>
  <si>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</si>
  <si>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</si>
  <si>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</si>
  <si>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</si>
  <si>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</si>
  <si>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</si>
  <si>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</si>
  <si>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</si>
  <si>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</si>
  <si>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</si>
  <si>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</si>
  <si>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</si>
  <si>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</si>
  <si>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</si>
  <si>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</si>
  <si>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</si>
  <si>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</si>
  <si>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</si>
  <si>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</si>
  <si>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</si>
  <si>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</si>
  <si>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</si>
  <si>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</si>
  <si>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</si>
  <si>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</si>
  <si>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</si>
  <si>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</si>
  <si>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</si>
  <si>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</si>
  <si>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</si>
  <si>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</si>
  <si>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</si>
  <si>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</si>
  <si>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</si>
  <si>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</si>
  <si>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</si>
  <si>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</si>
  <si>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</si>
  <si>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</si>
  <si>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</si>
  <si>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</si>
  <si>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</si>
  <si>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</si>
  <si>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</si>
  <si>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</si>
  <si>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</si>
  <si>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</si>
  <si>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</si>
  <si>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</si>
  <si>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</si>
  <si>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</si>
  <si>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</si>
  <si>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</si>
  <si>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</si>
  <si>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</si>
  <si>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</si>
  <si>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</si>
  <si>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</si>
  <si>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</si>
  <si>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</si>
  <si>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</si>
  <si>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</si>
  <si>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</si>
  <si>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</si>
  <si>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</si>
  <si>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</si>
  <si>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</si>
  <si>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</si>
  <si>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</si>
  <si>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</si>
  <si>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</si>
  <si>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</si>
  <si>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</si>
  <si>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</si>
  <si>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</si>
  <si>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</si>
  <si>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</si>
  <si>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</si>
  <si>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</si>
  <si>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</si>
  <si>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</si>
  <si>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</si>
  <si>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</si>
  <si>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</si>
  <si>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</si>
  <si>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</si>
  <si>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</si>
  <si>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</si>
  <si>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</si>
  <si>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</si>
  <si>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</si>
  <si>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</si>
  <si>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</si>
  <si>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</si>
  <si>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</si>
  <si>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</si>
  <si>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</si>
  <si>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</si>
  <si>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</si>
  <si>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</si>
  <si>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</si>
  <si>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</si>
  <si>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</si>
  <si>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</si>
  <si>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</si>
  <si>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</si>
  <si>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</si>
  <si>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</si>
  <si>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</si>
  <si>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</si>
  <si>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</si>
  <si>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</si>
  <si>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</si>
  <si>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</si>
  <si>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</si>
  <si>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</si>
  <si>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</si>
  <si>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</si>
  <si>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</si>
  <si>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</si>
  <si>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</si>
  <si>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</si>
  <si>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</si>
  <si>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</si>
  <si>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</si>
  <si>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</si>
  <si>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</si>
  <si>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</si>
  <si>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</si>
  <si>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</si>
  <si>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</si>
  <si>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</si>
  <si>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</si>
  <si>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</si>
  <si>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</si>
  <si>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</si>
  <si>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</si>
  <si>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</si>
  <si>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</si>
  <si>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</si>
  <si>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</si>
  <si>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</si>
  <si>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</si>
  <si>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</si>
  <si>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</si>
  <si>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</si>
  <si>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</si>
  <si>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</si>
  <si>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</si>
  <si>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</si>
  <si>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</si>
  <si>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</si>
  <si>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</si>
  <si>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</si>
  <si>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</si>
  <si>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</si>
  <si>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</si>
  <si>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</si>
  <si>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</si>
  <si>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</si>
  <si>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</si>
  <si>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</si>
  <si>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</si>
  <si>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</si>
  <si>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</si>
  <si>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</si>
  <si>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</si>
  <si>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</si>
  <si>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</si>
  <si>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</si>
  <si>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</si>
  <si>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</si>
  <si>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</si>
  <si>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</si>
  <si>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</si>
  <si>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</si>
  <si>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</si>
  <si>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</si>
  <si>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</si>
  <si>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</si>
  <si>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</si>
  <si>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</si>
  <si>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</si>
  <si>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</si>
  <si>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</si>
  <si>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</si>
  <si>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</si>
  <si>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</si>
  <si>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</si>
  <si>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</si>
  <si>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</si>
  <si>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</si>
  <si>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</si>
  <si>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</si>
  <si>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</si>
  <si>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</si>
  <si>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</si>
  <si>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</si>
  <si>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</si>
  <si>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</si>
  <si>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</si>
  <si>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</si>
  <si>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</si>
  <si>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</si>
  <si>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</si>
  <si>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</si>
  <si>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</si>
  <si>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</si>
  <si>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</si>
  <si>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</si>
  <si>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</si>
  <si>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</si>
  <si>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</si>
  <si>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</si>
  <si>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</si>
  <si>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</si>
  <si>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</si>
  <si>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</si>
  <si>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</si>
  <si>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</si>
  <si>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</si>
  <si>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</si>
  <si>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</si>
  <si>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</si>
  <si>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</si>
  <si>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</si>
  <si>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</si>
  <si>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</si>
  <si>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</si>
  <si>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</si>
  <si>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</si>
  <si>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</si>
  <si>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</si>
  <si>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</si>
  <si>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</si>
  <si>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</si>
  <si>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</si>
  <si>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</si>
  <si>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</si>
  <si>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</si>
  <si>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</si>
  <si>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</si>
  <si>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</si>
  <si>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</si>
  <si>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</si>
  <si>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</si>
  <si>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</si>
  <si>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</si>
  <si>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</si>
  <si>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</si>
  <si>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</si>
  <si>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</si>
  <si>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</si>
  <si>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</si>
  <si>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</si>
  <si>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</si>
  <si>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</si>
  <si>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</si>
  <si>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</si>
  <si>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</si>
  <si>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</si>
  <si>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</si>
  <si>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</si>
  <si>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</si>
  <si>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</si>
  <si>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</si>
  <si>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</si>
  <si>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</si>
  <si>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</si>
  <si>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</si>
  <si>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</si>
  <si>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</si>
  <si>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</si>
  <si>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</si>
  <si>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</si>
  <si>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</si>
  <si>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</si>
  <si>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</si>
  <si>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</si>
  <si>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</si>
  <si>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</si>
  <si>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</si>
  <si>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</si>
  <si>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</si>
  <si>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</si>
  <si>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</si>
  <si>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</si>
  <si>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</si>
  <si>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</si>
  <si>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</si>
  <si>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</si>
  <si>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</si>
  <si>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</si>
  <si>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</si>
  <si>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</si>
  <si>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</si>
  <si>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</si>
  <si>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</si>
  <si>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</si>
  <si>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</si>
  <si>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</si>
  <si>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</si>
  <si>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</si>
  <si>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</si>
  <si>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</si>
  <si>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</si>
  <si>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</si>
  <si>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</si>
  <si>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</si>
  <si>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</si>
  <si>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</si>
  <si>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</si>
  <si>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</si>
  <si>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</si>
  <si>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</si>
  <si>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</si>
  <si>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</si>
  <si>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</si>
  <si>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</si>
  <si>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</si>
  <si>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</si>
  <si>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</si>
  <si>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</si>
  <si>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</si>
  <si>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</si>
  <si>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</si>
  <si>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</si>
  <si>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</si>
  <si>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</si>
  <si>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</si>
  <si>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</si>
  <si>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</si>
  <si>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</si>
  <si>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</si>
  <si>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</si>
  <si>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</si>
  <si>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</si>
  <si>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</si>
  <si>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</si>
  <si>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</si>
  <si>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</si>
  <si>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</si>
  <si>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</si>
  <si>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</si>
  <si>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</si>
  <si>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</si>
  <si>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</si>
  <si>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</si>
  <si>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</si>
  <si>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</si>
  <si>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</si>
  <si>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</si>
  <si>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</si>
  <si>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</si>
  <si>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</si>
  <si>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</si>
  <si>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</si>
  <si>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</si>
  <si>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</si>
  <si>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</si>
  <si>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</si>
  <si>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</si>
  <si>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</si>
  <si>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</si>
  <si>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</si>
  <si>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</si>
  <si>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</si>
  <si>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</si>
  <si>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</si>
  <si>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</si>
  <si>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</si>
  <si>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</si>
  <si>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</si>
  <si>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</si>
  <si>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</si>
  <si>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</si>
  <si>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</si>
  <si>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</si>
  <si>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</si>
  <si>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</si>
  <si>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</si>
  <si>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</si>
  <si>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</si>
  <si>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</si>
  <si>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</si>
  <si>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</si>
  <si>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</si>
  <si>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</si>
  <si>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</si>
  <si>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</si>
  <si>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</si>
  <si>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</si>
  <si>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</si>
  <si>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</si>
  <si>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</si>
  <si>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</si>
  <si>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</si>
  <si>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</si>
  <si>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</si>
  <si>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</si>
  <si>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</si>
  <si>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</si>
  <si>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</si>
  <si>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</si>
  <si>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</si>
  <si>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</si>
  <si>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</si>
  <si>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</si>
  <si>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</si>
  <si>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</si>
  <si>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</si>
  <si>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</si>
  <si>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</si>
  <si>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</si>
  <si>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</si>
  <si>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</si>
  <si>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</si>
  <si>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</si>
  <si>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</si>
  <si>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</si>
  <si>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</si>
  <si>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</si>
  <si>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</si>
  <si>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</si>
  <si>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</si>
  <si>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</si>
  <si>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</si>
  <si>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</si>
  <si>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</si>
  <si>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</si>
  <si>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</si>
  <si>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</si>
  <si>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</si>
  <si>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</si>
  <si>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</si>
  <si>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</si>
  <si>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</si>
  <si>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</si>
  <si>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</si>
  <si>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</si>
  <si>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</si>
  <si>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</si>
  <si>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</si>
  <si>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</si>
  <si>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</si>
  <si>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</si>
  <si>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</si>
  <si>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</si>
  <si>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</si>
  <si>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</si>
  <si>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</si>
  <si>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</si>
  <si>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</si>
  <si>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</si>
  <si>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</si>
  <si>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</si>
  <si>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</si>
  <si>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</si>
  <si>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</si>
  <si>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</si>
  <si>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</si>
  <si>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</si>
  <si>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</si>
  <si>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</si>
  <si>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</si>
  <si>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</si>
  <si>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</si>
  <si>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</si>
  <si>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</si>
  <si>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</si>
  <si>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</si>
  <si>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</si>
  <si>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</si>
  <si>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</si>
  <si>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</si>
  <si>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</si>
  <si>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</si>
  <si>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</si>
  <si>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</si>
  <si>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</si>
  <si>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</si>
  <si>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</si>
  <si>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</si>
  <si>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</si>
  <si>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</si>
  <si>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</si>
  <si>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</si>
  <si>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</si>
  <si>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</si>
  <si>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</si>
  <si>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</si>
  <si>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</si>
  <si>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</si>
  <si>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</si>
  <si>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</si>
  <si>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</si>
  <si>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</si>
  <si>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</si>
  <si>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</si>
  <si>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</si>
  <si>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</si>
  <si>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</si>
  <si>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</si>
  <si>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</si>
  <si>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</si>
  <si>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</si>
  <si>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</si>
  <si>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</si>
  <si>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</si>
  <si>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</si>
  <si>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</si>
  <si>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</si>
  <si>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</si>
  <si>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</si>
  <si>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</si>
  <si>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</si>
  <si>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</si>
  <si>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</si>
  <si>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</si>
  <si>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</si>
  <si>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</si>
  <si>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</si>
  <si>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</si>
  <si>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</si>
  <si>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</si>
  <si>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</si>
  <si>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</si>
  <si>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</si>
  <si>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</si>
  <si>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</si>
  <si>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</si>
  <si>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</si>
  <si>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</si>
  <si>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</si>
  <si>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</si>
  <si>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</si>
  <si>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</si>
  <si>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</si>
  <si>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</si>
  <si>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</si>
  <si>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</si>
  <si>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</si>
  <si>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</si>
  <si>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</si>
  <si>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</si>
  <si>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</si>
  <si>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</si>
  <si>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</si>
  <si>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</si>
  <si>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</si>
  <si>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</si>
  <si>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</si>
  <si>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</si>
  <si>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</si>
  <si>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</si>
  <si>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</si>
  <si>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</si>
  <si>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</si>
  <si>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</si>
  <si>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</si>
  <si>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</si>
  <si>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</si>
  <si>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</si>
  <si>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</si>
  <si>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</si>
  <si>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</si>
  <si>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</si>
  <si>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</si>
  <si>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</si>
  <si>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</si>
  <si>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</si>
  <si>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</si>
  <si>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</si>
  <si>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</si>
  <si>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</si>
  <si>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</si>
  <si>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</si>
  <si>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</si>
  <si>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</si>
  <si>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</si>
  <si>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</si>
  <si>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</si>
  <si>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</si>
  <si>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</si>
  <si>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</si>
  <si>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</si>
  <si>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</si>
  <si>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</si>
  <si>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</si>
  <si>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</si>
  <si>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</si>
  <si>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</si>
  <si>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</si>
  <si>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</si>
  <si>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</si>
  <si>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</si>
  <si>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</si>
  <si>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</si>
  <si>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</si>
  <si>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</si>
  <si>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</si>
  <si>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</si>
  <si>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</si>
  <si>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</si>
  <si>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</si>
  <si>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</si>
  <si>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</si>
  <si>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</si>
  <si>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</si>
  <si>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</si>
  <si>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</si>
  <si>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</si>
  <si>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</si>
  <si>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</si>
  <si>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</si>
  <si>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</si>
  <si>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</si>
  <si>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</si>
  <si>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</si>
  <si>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</si>
  <si>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</si>
  <si>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</si>
  <si>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</si>
  <si>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</si>
  <si>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</si>
  <si>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</si>
  <si>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</si>
  <si>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</si>
  <si>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</si>
  <si>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</si>
  <si>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</si>
  <si>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</si>
  <si>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</si>
  <si>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</si>
  <si>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</si>
  <si>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</si>
  <si>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</si>
  <si>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</si>
  <si>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</si>
  <si>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</si>
  <si>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</si>
  <si>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</si>
  <si>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</si>
  <si>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</si>
  <si>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</si>
  <si>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</si>
  <si>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</si>
  <si>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</si>
  <si>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</si>
  <si>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</si>
  <si>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</si>
  <si>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</si>
  <si>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</si>
  <si>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</si>
  <si>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</si>
  <si>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</si>
  <si>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</si>
  <si>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</si>
  <si>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</si>
  <si>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</si>
  <si>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</si>
  <si>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</si>
  <si>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</si>
  <si>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</si>
  <si>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</si>
  <si>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</si>
  <si>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</si>
  <si>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</si>
  <si>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</si>
  <si>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</si>
  <si>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</si>
  <si>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</si>
  <si>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</si>
  <si>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</si>
  <si>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</si>
  <si>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</si>
  <si>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</si>
  <si>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</si>
  <si>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</si>
  <si>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</si>
  <si>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</si>
  <si>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</si>
  <si>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</si>
  <si>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</si>
  <si>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</si>
  <si>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</si>
  <si>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</si>
  <si>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</si>
  <si>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</si>
  <si>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</si>
  <si>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</si>
  <si>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</si>
  <si>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</si>
  <si>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</si>
  <si>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</si>
  <si>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</si>
  <si>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</si>
  <si>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</si>
  <si>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</si>
  <si>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</si>
  <si>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</si>
  <si>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</si>
  <si>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</si>
  <si>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</si>
  <si>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</si>
  <si>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</si>
  <si>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</si>
  <si>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</si>
  <si>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</si>
  <si>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</si>
  <si>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</si>
  <si>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</si>
  <si>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</si>
  <si>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</si>
  <si>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</si>
  <si>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</si>
  <si>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</si>
  <si>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</si>
  <si>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</si>
  <si>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</si>
  <si>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</si>
  <si>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</si>
  <si>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</si>
  <si>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</si>
  <si>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</si>
  <si>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</si>
  <si>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</si>
  <si>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</si>
  <si>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</si>
  <si>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</si>
  <si>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</si>
  <si>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</si>
  <si>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</si>
  <si>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</si>
  <si>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</si>
  <si>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</si>
  <si>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</si>
  <si>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</si>
  <si>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</si>
  <si>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</si>
  <si>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</si>
  <si>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</si>
  <si>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</si>
  <si>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</si>
  <si>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</si>
  <si>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</si>
  <si>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</si>
  <si>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</si>
  <si>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</si>
  <si>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</si>
  <si>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</si>
  <si>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</si>
  <si>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</si>
  <si>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</si>
  <si>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</si>
  <si>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</si>
  <si>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</si>
  <si>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</si>
  <si>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</si>
  <si>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</si>
  <si>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</si>
  <si>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</si>
  <si>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</si>
  <si>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</si>
  <si>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</si>
  <si>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</si>
  <si>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</si>
  <si>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</si>
  <si>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</si>
  <si>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</si>
  <si>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</si>
  <si>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</si>
  <si>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</si>
  <si>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</si>
  <si>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</si>
  <si>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</si>
  <si>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</si>
  <si>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</si>
  <si>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</si>
  <si>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</si>
  <si>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</si>
  <si>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</si>
  <si>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</si>
  <si>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</si>
  <si>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</si>
  <si>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</si>
  <si>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</si>
  <si>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</si>
  <si>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</si>
  <si>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</si>
  <si>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</si>
  <si>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</si>
  <si>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</si>
  <si>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</si>
  <si>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</si>
  <si>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</si>
  <si>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</si>
  <si>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</si>
  <si>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</si>
  <si>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</si>
  <si>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</si>
  <si>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</si>
  <si>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</si>
  <si>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</si>
  <si>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</si>
  <si>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</si>
  <si>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</si>
  <si>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</si>
  <si>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</si>
  <si>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</si>
  <si>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</si>
  <si>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</si>
  <si>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</si>
  <si>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</si>
  <si>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</si>
  <si>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</si>
  <si>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</si>
  <si>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</si>
  <si>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</si>
  <si>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</si>
  <si>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</si>
  <si>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</si>
  <si>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</si>
  <si>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</si>
  <si>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</si>
  <si>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</si>
  <si>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</si>
  <si>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</si>
  <si>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</si>
  <si>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</si>
  <si>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</si>
  <si>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</si>
  <si>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</si>
  <si>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</si>
  <si>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</si>
  <si>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</si>
  <si>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</si>
  <si>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</si>
  <si>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</si>
  <si>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</si>
  <si>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</si>
  <si>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</si>
  <si>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</si>
  <si>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</si>
  <si>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</si>
  <si>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</si>
  <si>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</si>
  <si>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</si>
  <si>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</si>
  <si>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</si>
  <si>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</si>
  <si>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</si>
  <si>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</si>
  <si>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</si>
  <si>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</si>
  <si>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</si>
  <si>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</si>
  <si>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</si>
  <si>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</si>
  <si>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</si>
  <si>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</si>
  <si>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</si>
  <si>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</si>
  <si>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</si>
  <si>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</si>
  <si>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</si>
  <si>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</si>
  <si>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</si>
  <si>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</si>
  <si>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</si>
  <si>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</si>
  <si>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</si>
  <si>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</si>
  <si>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</si>
  <si>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</si>
  <si>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</si>
  <si>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</si>
  <si>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</si>
  <si>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</si>
  <si>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</si>
  <si>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</si>
  <si>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</si>
  <si>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</si>
  <si>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</si>
  <si>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</si>
  <si>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</si>
  <si>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</si>
  <si>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</si>
  <si>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</si>
  <si>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</si>
  <si>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</si>
  <si>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</si>
  <si>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</si>
  <si>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</si>
  <si>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</si>
  <si>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</si>
  <si>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</si>
  <si>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</si>
  <si>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</si>
  <si>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</si>
  <si>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</si>
  <si>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</si>
  <si>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</si>
  <si>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</si>
  <si>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</si>
  <si>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</si>
  <si>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</si>
  <si>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</si>
  <si>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</si>
  <si>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</si>
  <si>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</si>
  <si>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</si>
  <si>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</si>
  <si>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</si>
  <si>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</si>
  <si>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</si>
  <si>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</si>
  <si>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</si>
  <si>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</si>
  <si>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</si>
  <si>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</si>
  <si>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</si>
  <si>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</si>
  <si>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</si>
  <si>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</si>
  <si>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</si>
  <si>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</si>
  <si>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</si>
  <si>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</si>
  <si>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</si>
  <si>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</si>
  <si>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</si>
  <si>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</si>
  <si>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</si>
  <si>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</si>
  <si>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</si>
  <si>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</si>
  <si>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</si>
  <si>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</si>
  <si>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</si>
  <si>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</si>
  <si>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</si>
  <si>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</si>
  <si>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</si>
  <si>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</si>
  <si>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</si>
  <si>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</si>
  <si>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</si>
  <si>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</si>
  <si>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</si>
  <si>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</si>
  <si>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</si>
  <si>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</si>
  <si>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</si>
  <si>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</si>
  <si>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</si>
  <si>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</si>
  <si>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</si>
  <si>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</si>
  <si>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</si>
  <si>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</si>
  <si>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</si>
  <si>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</si>
  <si>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</si>
  <si>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</si>
  <si>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</si>
  <si>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</si>
  <si>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</si>
  <si>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</si>
  <si>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</si>
  <si>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</si>
  <si>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</si>
  <si>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</si>
  <si>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</si>
  <si>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</si>
  <si>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</si>
  <si>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</si>
  <si>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</si>
  <si>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</si>
  <si>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</si>
  <si>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</si>
  <si>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</si>
  <si>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</si>
  <si>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</si>
  <si>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</si>
  <si>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</si>
  <si>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</si>
  <si>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</si>
  <si>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</si>
  <si>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</si>
  <si>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</si>
  <si>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</si>
  <si>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</si>
  <si>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</si>
  <si>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</si>
  <si>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</si>
  <si>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</si>
  <si>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</si>
  <si>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</si>
  <si>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</si>
  <si>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</si>
  <si>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</si>
  <si>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</si>
  <si>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</si>
  <si>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</si>
  <si>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</si>
  <si>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</si>
  <si>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</si>
  <si>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</si>
  <si>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</si>
  <si>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</si>
  <si>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</si>
  <si>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</si>
  <si>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</si>
  <si>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</si>
  <si>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</si>
  <si>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</si>
  <si>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</si>
  <si>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</si>
  <si>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</si>
  <si>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</si>
  <si>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</si>
  <si>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</si>
  <si>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</si>
  <si>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</si>
  <si>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</si>
  <si>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</si>
  <si>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</si>
  <si>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</si>
  <si>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</si>
  <si>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</si>
  <si>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</si>
  <si>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</si>
  <si>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</si>
  <si>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</si>
  <si>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</si>
  <si>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</si>
  <si>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</si>
  <si>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</si>
  <si>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</si>
  <si>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</si>
  <si>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</si>
  <si>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</si>
  <si>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</si>
  <si>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</si>
  <si>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</si>
  <si>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</si>
  <si>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</si>
  <si>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</si>
  <si>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</si>
  <si>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</si>
  <si>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</si>
  <si>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</si>
  <si>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</si>
  <si>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</si>
  <si>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</si>
  <si>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</si>
  <si>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</si>
  <si>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</si>
  <si>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</si>
  <si>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</si>
  <si>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</si>
  <si>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</si>
  <si>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</si>
  <si>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</si>
  <si>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</si>
  <si>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</si>
  <si>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</si>
  <si>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</si>
  <si>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</si>
  <si>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</si>
  <si>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</si>
  <si>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</si>
  <si>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</si>
  <si>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</si>
  <si>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</si>
  <si>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</si>
  <si>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</si>
  <si>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</si>
  <si>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</si>
  <si>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</si>
  <si>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</si>
  <si>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</si>
  <si>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</si>
  <si>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</si>
  <si>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</si>
  <si>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</si>
  <si>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</si>
  <si>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</si>
  <si>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</si>
  <si>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</si>
  <si>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</si>
  <si>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</si>
  <si>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</si>
  <si>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</si>
  <si>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</si>
  <si>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</si>
  <si>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</si>
  <si>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</si>
  <si>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</si>
  <si>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</si>
  <si>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</si>
  <si>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</si>
  <si>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</si>
  <si>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</si>
  <si>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</si>
  <si>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</si>
  <si>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</si>
  <si>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</si>
  <si>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</si>
  <si>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</si>
  <si>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</si>
  <si>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</si>
  <si>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</si>
  <si>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</si>
  <si>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</si>
  <si>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</si>
  <si>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</si>
  <si>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</si>
  <si>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</si>
  <si>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</si>
  <si>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</si>
  <si>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</si>
  <si>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</si>
  <si>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</si>
  <si>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</si>
  <si>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</si>
  <si>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</si>
  <si>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</si>
  <si>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</si>
  <si>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</si>
  <si>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</si>
  <si>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</si>
  <si>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</si>
  <si>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</si>
  <si>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</si>
  <si>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</si>
  <si>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</si>
  <si>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</si>
  <si>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</si>
  <si>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</si>
  <si>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</si>
  <si>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</si>
  <si>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</si>
  <si>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</si>
  <si>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</si>
  <si>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</si>
  <si>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</si>
  <si>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</si>
  <si>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</si>
  <si>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</si>
  <si>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</si>
  <si>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</si>
  <si>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</si>
  <si>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</si>
  <si>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</si>
  <si>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</si>
  <si>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</si>
  <si>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</si>
  <si>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</si>
  <si>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</si>
  <si>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</si>
  <si>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</si>
  <si>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</si>
  <si>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</si>
  <si>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</si>
  <si>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</si>
  <si>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</si>
  <si>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</si>
  <si>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</si>
  <si>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</si>
  <si>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</si>
  <si>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</si>
  <si>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</si>
  <si>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</si>
  <si>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</si>
  <si>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</si>
  <si>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</si>
  <si>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</si>
  <si>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</si>
  <si>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</si>
  <si>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</si>
  <si>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</si>
  <si>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</si>
  <si>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</si>
  <si>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</si>
  <si>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</si>
  <si>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</si>
  <si>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</si>
  <si>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</si>
  <si>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</si>
  <si>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</si>
  <si>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</si>
  <si>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</si>
  <si>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</si>
  <si>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</si>
  <si>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</si>
  <si>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</si>
  <si>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</si>
  <si>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</si>
  <si>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</si>
  <si>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</si>
  <si>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</si>
  <si>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</si>
  <si>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</si>
  <si>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</si>
  <si>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</si>
  <si>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</si>
  <si>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</si>
  <si>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</si>
  <si>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</si>
  <si>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</si>
  <si>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</si>
  <si>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</si>
  <si>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</si>
  <si>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</si>
  <si>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</si>
  <si>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</si>
  <si>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</si>
  <si>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</si>
  <si>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</si>
  <si>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</si>
  <si>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</si>
  <si>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</si>
  <si>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</si>
  <si>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</si>
  <si>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</si>
  <si>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</si>
  <si>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</si>
  <si>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</si>
  <si>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</si>
  <si>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</si>
  <si>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</si>
  <si>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</si>
  <si>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</si>
  <si>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</si>
  <si>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</si>
  <si>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</si>
  <si>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</si>
  <si>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</si>
  <si>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</si>
  <si>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</si>
  <si>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</si>
  <si>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</si>
  <si>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</si>
  <si>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</si>
  <si>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</si>
  <si>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</si>
  <si>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</si>
  <si>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</si>
  <si>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</si>
  <si>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</si>
  <si>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</si>
  <si>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</si>
  <si>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</si>
  <si>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</si>
  <si>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</si>
  <si>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</si>
  <si>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</si>
  <si>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</si>
  <si>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</si>
  <si>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</si>
  <si>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</si>
  <si>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</si>
  <si>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</si>
  <si>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</si>
  <si>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</si>
  <si>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</si>
  <si>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</si>
  <si>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</si>
  <si>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</si>
  <si>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</si>
  <si>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</si>
  <si>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</si>
  <si>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</si>
  <si>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</si>
  <si>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</si>
  <si>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</si>
  <si>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</si>
  <si>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</si>
  <si>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</si>
  <si>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</si>
  <si>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</si>
  <si>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</si>
  <si>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</si>
  <si>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</si>
  <si>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</si>
  <si>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</si>
  <si>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</si>
  <si>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</si>
  <si>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</si>
  <si>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</si>
  <si>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</si>
  <si>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</si>
  <si>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</si>
  <si>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</si>
  <si>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</si>
  <si>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</si>
  <si>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</si>
  <si>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</si>
  <si>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</si>
  <si>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</si>
  <si>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</si>
  <si>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</si>
  <si>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</si>
  <si>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</si>
  <si>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</si>
  <si>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</si>
  <si>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</si>
  <si>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</si>
  <si>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</si>
  <si>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</si>
  <si>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</si>
  <si>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</si>
  <si>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</si>
  <si>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</si>
  <si>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</si>
  <si>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</si>
  <si>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</si>
  <si>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</si>
  <si>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</si>
  <si>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</si>
  <si>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</si>
  <si>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</si>
  <si>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</si>
  <si>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</si>
  <si>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</si>
  <si>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</si>
  <si>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</si>
  <si>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</si>
  <si>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</si>
  <si>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</si>
  <si>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</si>
  <si>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</si>
  <si>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</si>
  <si>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</si>
  <si>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</si>
  <si>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</si>
  <si>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</si>
  <si>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</si>
  <si>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</si>
  <si>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</si>
  <si>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</si>
  <si>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</si>
  <si>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</si>
  <si>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</si>
  <si>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</si>
  <si>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</si>
  <si>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</si>
  <si>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</si>
  <si>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</si>
  <si>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</si>
  <si>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</si>
  <si>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</si>
  <si>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</si>
  <si>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</si>
  <si>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</si>
  <si>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</si>
  <si>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</si>
  <si>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</si>
  <si>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</si>
  <si>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</si>
  <si>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</si>
  <si>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</si>
  <si>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</si>
  <si>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</si>
  <si>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</si>
  <si>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</si>
  <si>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</si>
  <si>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</si>
  <si>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</si>
  <si>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</si>
  <si>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</si>
  <si>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</si>
  <si>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</si>
  <si>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</si>
  <si>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</si>
  <si>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</si>
  <si>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</si>
  <si>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</si>
  <si>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</si>
  <si>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</si>
  <si>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</si>
  <si>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</si>
  <si>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</si>
  <si>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</si>
  <si>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</si>
  <si>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</si>
  <si>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</si>
  <si>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</si>
  <si>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</si>
  <si>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</si>
  <si>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</si>
  <si>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</si>
  <si>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</si>
  <si>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</si>
  <si>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</si>
  <si>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</si>
  <si>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</si>
  <si>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</si>
  <si>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</si>
  <si>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</si>
  <si>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</si>
  <si>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</si>
  <si>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</si>
  <si>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</si>
  <si>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</si>
  <si>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</si>
  <si>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</si>
  <si>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</si>
  <si>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</si>
  <si>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</si>
  <si>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</si>
  <si>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</si>
  <si>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</si>
  <si>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</si>
  <si>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</si>
  <si>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</si>
  <si>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</si>
  <si>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</si>
  <si>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</si>
  <si>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</si>
  <si>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</si>
  <si>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</si>
  <si>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</si>
  <si>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</si>
  <si>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</si>
  <si>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</si>
  <si>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</si>
  <si>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</si>
  <si>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</si>
  <si>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</si>
  <si>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</si>
  <si>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</si>
  <si>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</si>
  <si>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</si>
  <si>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</si>
  <si>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</si>
  <si>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</si>
  <si>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</si>
  <si>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</si>
  <si>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</si>
  <si>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</si>
  <si>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</si>
  <si>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</si>
  <si>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</si>
  <si>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</si>
  <si>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</si>
  <si>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</si>
  <si>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</si>
  <si>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</si>
  <si>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</si>
  <si>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</si>
  <si>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</si>
  <si>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</si>
  <si>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</si>
  <si>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</si>
  <si>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</si>
  <si>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</si>
  <si>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</si>
  <si>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</si>
  <si>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</si>
  <si>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</si>
  <si>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</si>
  <si>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</si>
  <si>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</si>
  <si>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</si>
  <si>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</si>
  <si>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</si>
  <si>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</si>
  <si>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</si>
  <si>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</si>
  <si>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</si>
  <si>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</si>
  <si>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</si>
  <si>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</si>
  <si>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</si>
  <si>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</si>
  <si>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</si>
  <si>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</si>
  <si>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</si>
  <si>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</si>
  <si>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</si>
  <si>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</si>
  <si>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</si>
  <si>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</si>
  <si>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</si>
  <si>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</si>
  <si>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</si>
  <si>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</si>
  <si>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</si>
  <si>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</si>
  <si>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</si>
  <si>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</si>
  <si>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</si>
  <si>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</si>
  <si>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</si>
  <si>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</si>
  <si>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</si>
  <si>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</si>
  <si>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</si>
  <si>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</si>
  <si>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</si>
  <si>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</si>
  <si>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</si>
  <si>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</si>
  <si>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</si>
  <si>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</si>
  <si>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</si>
  <si>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</si>
  <si>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</si>
  <si>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</si>
  <si>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</si>
  <si>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</si>
  <si>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</si>
  <si>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</si>
  <si>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</si>
  <si>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</si>
  <si>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</si>
  <si>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</si>
  <si>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</si>
  <si>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</si>
  <si>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</si>
  <si>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</si>
  <si>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</si>
  <si>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</si>
  <si>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</si>
  <si>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</si>
  <si>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</si>
  <si>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</si>
  <si>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</si>
  <si>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</si>
  <si>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</si>
  <si>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</si>
  <si>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</si>
  <si>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</si>
  <si>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</si>
  <si>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</si>
  <si>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</si>
  <si>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</si>
  <si>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</si>
  <si>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</si>
  <si>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</si>
  <si>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</si>
  <si>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</si>
  <si>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</si>
  <si>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</si>
  <si>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</si>
  <si>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</si>
  <si>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</si>
  <si>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</si>
  <si>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</si>
  <si>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</si>
  <si>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</si>
  <si>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</si>
  <si>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</si>
  <si>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</si>
  <si>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</si>
  <si>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</si>
  <si>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</si>
  <si>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</si>
  <si>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</si>
  <si>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</si>
  <si>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</si>
  <si>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</si>
  <si>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</si>
  <si>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</si>
  <si>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</si>
  <si>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</si>
  <si>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</si>
  <si>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</si>
  <si>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</si>
  <si>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</si>
  <si>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</si>
  <si>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</si>
  <si>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</si>
  <si>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</si>
  <si>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</si>
  <si>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</si>
  <si>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</si>
  <si>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</si>
  <si>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</si>
  <si>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</si>
  <si>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</si>
  <si>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</si>
  <si>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</si>
  <si>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</si>
  <si>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</si>
  <si>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</si>
  <si>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</si>
  <si>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</si>
  <si>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</si>
  <si>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</si>
  <si>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</si>
  <si>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</si>
  <si>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</si>
  <si>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</si>
  <si>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</si>
  <si>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</si>
  <si>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</si>
  <si>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</si>
  <si>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</si>
  <si>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</si>
  <si>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</si>
  <si>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</si>
  <si>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</si>
  <si>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</si>
  <si>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</si>
  <si>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</si>
  <si>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</si>
  <si>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</si>
  <si>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</si>
  <si>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</si>
  <si>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</si>
  <si>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</si>
  <si>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</si>
  <si>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</si>
  <si>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</si>
  <si>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</si>
  <si>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</si>
  <si>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</si>
  <si>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</si>
  <si>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</si>
  <si>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</si>
  <si>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</si>
  <si>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</si>
  <si>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</si>
  <si>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</si>
  <si>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</si>
  <si>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</si>
  <si>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</si>
  <si>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</si>
  <si>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</si>
  <si>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</si>
  <si>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</si>
  <si>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</si>
  <si>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</si>
  <si>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</si>
  <si>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</si>
  <si>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</si>
  <si>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</si>
  <si>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</si>
  <si>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</si>
  <si>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</si>
  <si>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</si>
  <si>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</si>
  <si>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</si>
  <si>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</si>
  <si>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</si>
  <si>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</si>
  <si>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</si>
  <si>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</si>
  <si>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</si>
  <si>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</si>
  <si>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</si>
  <si>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</si>
  <si>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</si>
  <si>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</si>
  <si>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</si>
  <si>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</si>
  <si>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</si>
  <si>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</si>
  <si>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</si>
  <si>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</si>
  <si>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</si>
  <si>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</si>
  <si>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</si>
  <si>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</si>
  <si>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</si>
  <si>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</si>
  <si>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</si>
  <si>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</si>
  <si>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</si>
  <si>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</si>
  <si>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</si>
  <si>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</si>
  <si>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</si>
  <si>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</si>
  <si>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</si>
  <si>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</si>
  <si>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</si>
  <si>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</si>
  <si>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</si>
  <si>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</si>
  <si>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</si>
  <si>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</si>
  <si>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</si>
  <si>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</si>
  <si>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</si>
  <si>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</si>
  <si>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</si>
  <si>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</si>
  <si>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</si>
  <si>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</si>
  <si>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</si>
  <si>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</si>
  <si>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</si>
  <si>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</si>
  <si>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</si>
  <si>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</si>
  <si>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</si>
  <si>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</si>
  <si>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</si>
  <si>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</si>
  <si>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</si>
  <si>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</si>
  <si>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</si>
  <si>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</si>
  <si>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</si>
  <si>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</si>
  <si>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</si>
  <si>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</si>
  <si>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</si>
  <si>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</si>
  <si>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</si>
  <si>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</si>
  <si>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</si>
  <si>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</si>
  <si>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</si>
  <si>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</si>
  <si>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</si>
  <si>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</si>
  <si>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</si>
  <si>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</si>
  <si>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</si>
  <si>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</si>
  <si>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</si>
  <si>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</si>
  <si>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</si>
  <si>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</si>
  <si>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</si>
  <si>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</si>
  <si>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</si>
  <si>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</si>
  <si>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</si>
  <si>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</si>
  <si>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</si>
  <si>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</si>
  <si>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</si>
  <si>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</si>
  <si>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</si>
  <si>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</si>
  <si>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</si>
  <si>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</si>
  <si>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</si>
  <si>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</si>
  <si>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</si>
  <si>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</si>
  <si>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</si>
  <si>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</si>
  <si>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</si>
  <si>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</si>
  <si>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</si>
  <si>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</si>
  <si>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</si>
  <si>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</si>
  <si>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</si>
  <si>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</si>
  <si>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</si>
  <si>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</si>
  <si>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</si>
  <si>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</si>
  <si>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</si>
  <si>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</si>
  <si>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</si>
  <si>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</si>
  <si>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</si>
  <si>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</si>
  <si>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</si>
  <si>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</si>
  <si>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</si>
  <si>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</si>
  <si>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</si>
  <si>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</si>
  <si>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</si>
  <si>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</si>
  <si>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</si>
  <si>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</si>
  <si>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</si>
  <si>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</si>
  <si>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</si>
  <si>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</si>
  <si>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</si>
  <si>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</si>
  <si>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</si>
  <si>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</si>
  <si>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</si>
  <si>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</si>
  <si>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</si>
  <si>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</si>
  <si>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</si>
  <si>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</si>
  <si>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</si>
  <si>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</si>
  <si>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</si>
  <si>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</si>
  <si>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</si>
  <si>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</si>
  <si>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</si>
  <si>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</si>
  <si>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</si>
  <si>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</si>
  <si>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</si>
  <si>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</si>
  <si>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</si>
  <si>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</si>
  <si>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</si>
  <si>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</si>
  <si>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</si>
  <si>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</si>
  <si>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</si>
  <si>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</si>
  <si>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</si>
  <si>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</si>
  <si>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</si>
  <si>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</si>
  <si>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</si>
  <si>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</si>
  <si>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</si>
  <si>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</si>
  <si>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</si>
  <si>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</si>
  <si>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</si>
  <si>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</si>
  <si>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</si>
  <si>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</si>
  <si>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</si>
  <si>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</si>
  <si>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</si>
  <si>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</si>
  <si>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</si>
  <si>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</si>
  <si>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</si>
  <si>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</si>
  <si>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</si>
  <si>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</si>
  <si>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</si>
  <si>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</si>
  <si>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</si>
  <si>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</si>
  <si>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</si>
  <si>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</si>
  <si>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</si>
  <si>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</si>
  <si>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</si>
  <si>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</si>
  <si>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</si>
  <si>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</si>
  <si>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</si>
  <si>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</si>
  <si>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</si>
  <si>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</si>
  <si>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</si>
  <si>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</si>
  <si>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</si>
  <si>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</si>
  <si>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</si>
  <si>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</si>
  <si>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</si>
  <si>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</si>
  <si>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</si>
  <si>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</si>
  <si>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</si>
  <si>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</si>
  <si>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</si>
  <si>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</si>
  <si>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</si>
  <si>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</si>
  <si>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</si>
  <si>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</si>
  <si>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</si>
  <si>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</si>
  <si>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</si>
  <si>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</si>
  <si>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</si>
  <si>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</si>
  <si>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</si>
  <si>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</si>
  <si>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</si>
  <si>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</si>
  <si>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</si>
  <si>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</si>
  <si>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</si>
  <si>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</si>
  <si>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</si>
  <si>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</si>
  <si>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</si>
  <si>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</si>
  <si>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</si>
  <si>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</si>
  <si>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</si>
  <si>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</si>
  <si>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</si>
  <si>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</si>
  <si>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</si>
  <si>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</si>
  <si>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</si>
  <si>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</si>
  <si>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</si>
  <si>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</si>
  <si>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</si>
  <si>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</si>
  <si>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</si>
  <si>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</si>
  <si>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</si>
  <si>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</si>
  <si>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</si>
  <si>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</si>
  <si>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</si>
  <si>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</si>
  <si>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</si>
  <si>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</si>
  <si>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</si>
  <si>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</si>
  <si>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</si>
  <si>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</si>
  <si>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</si>
  <si>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</si>
  <si>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</si>
  <si>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</si>
  <si>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</si>
  <si>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</si>
  <si>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</si>
  <si>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</si>
  <si>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</si>
  <si>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</si>
  <si>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</si>
  <si>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</si>
  <si>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</si>
  <si>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</si>
  <si>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</si>
  <si>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</si>
  <si>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</si>
  <si>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</si>
  <si>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</si>
  <si>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</si>
  <si>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</si>
  <si>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</si>
  <si>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</si>
  <si>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</si>
  <si>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</si>
  <si>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</si>
  <si>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</si>
  <si>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</si>
  <si>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</si>
  <si>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</si>
  <si>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</si>
  <si>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</si>
  <si>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</si>
  <si>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</si>
  <si>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</si>
  <si>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</si>
  <si>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</si>
  <si>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</si>
  <si>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</si>
  <si>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</si>
  <si>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</si>
  <si>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</si>
  <si>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</si>
  <si>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</si>
  <si>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</si>
  <si>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</si>
  <si>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</si>
  <si>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</si>
  <si>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</si>
  <si>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</si>
  <si>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</si>
  <si>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</si>
  <si>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</si>
  <si>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</si>
  <si>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</si>
  <si>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</si>
  <si>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</si>
  <si>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</si>
  <si>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</si>
  <si>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</si>
  <si>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</si>
  <si>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</si>
  <si>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</si>
  <si>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</si>
  <si>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</si>
  <si>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</si>
  <si>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</si>
  <si>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</si>
  <si>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</si>
  <si>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</si>
  <si>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</si>
  <si>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</si>
  <si>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</si>
  <si>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</si>
  <si>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</si>
  <si>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</si>
  <si>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</si>
  <si>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</si>
  <si>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</si>
  <si>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</si>
  <si>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</si>
  <si>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</si>
  <si>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</si>
  <si>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</si>
  <si>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</si>
  <si>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</si>
  <si>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</si>
  <si>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</si>
  <si>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</si>
  <si>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</si>
  <si>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</si>
  <si>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</si>
  <si>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</si>
  <si>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</si>
  <si>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</si>
  <si>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</si>
  <si>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</si>
  <si>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</si>
  <si>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</si>
  <si>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</si>
  <si>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</si>
  <si>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</si>
  <si>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</si>
  <si>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</si>
  <si>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</si>
  <si>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</si>
  <si>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</si>
  <si>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</si>
  <si>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</si>
  <si>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</si>
  <si>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</si>
  <si>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</si>
  <si>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</si>
  <si>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</si>
  <si>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</si>
  <si>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</si>
  <si>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</si>
  <si>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</si>
  <si>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</si>
  <si>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</si>
  <si>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</si>
  <si>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</si>
  <si>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</si>
  <si>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</si>
  <si>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</si>
  <si>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</si>
  <si>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</si>
  <si>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</si>
  <si>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</si>
  <si>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</si>
  <si>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</si>
  <si>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</si>
  <si>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</si>
  <si>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</si>
  <si>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</si>
  <si>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</si>
  <si>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</si>
  <si>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</si>
  <si>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</si>
  <si>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</si>
  <si>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</si>
  <si>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</si>
  <si>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</si>
  <si>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</si>
  <si>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</si>
  <si>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</si>
  <si>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</si>
  <si>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</si>
  <si>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</si>
  <si>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</si>
  <si>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</si>
  <si>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</si>
  <si>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</si>
  <si>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</si>
  <si>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</si>
  <si>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</si>
  <si>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</si>
  <si>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</si>
  <si>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</si>
  <si>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</si>
  <si>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</si>
  <si>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</si>
  <si>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</si>
  <si>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</si>
  <si>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</si>
  <si>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</si>
  <si>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</si>
  <si>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</si>
  <si>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</si>
  <si>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</si>
  <si>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</si>
  <si>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</si>
  <si>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</si>
  <si>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</si>
  <si>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</si>
  <si>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</si>
  <si>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</si>
  <si>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</si>
  <si>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</si>
  <si>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</si>
  <si>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</si>
  <si>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</si>
  <si>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</si>
  <si>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</si>
  <si>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</si>
  <si>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</si>
  <si>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</si>
  <si>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</si>
  <si>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</si>
  <si>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</si>
  <si>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</si>
  <si>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</si>
  <si>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</si>
  <si>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</si>
  <si>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</si>
  <si>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</si>
  <si>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</si>
  <si>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</si>
  <si>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</si>
  <si>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</si>
  <si>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</si>
  <si>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</si>
  <si>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</si>
  <si>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</si>
  <si>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</si>
  <si>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</si>
  <si>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</si>
  <si>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</si>
  <si>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</si>
  <si>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</si>
  <si>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</si>
  <si>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</si>
  <si>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</si>
  <si>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</si>
  <si>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</si>
  <si>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</si>
  <si>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</si>
  <si>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</si>
  <si>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</si>
  <si>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</si>
  <si>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</si>
  <si>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</si>
  <si>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</si>
  <si>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</si>
  <si>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</si>
  <si>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</si>
  <si>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</si>
  <si>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</si>
  <si>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</si>
  <si>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</si>
  <si>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</si>
  <si>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</si>
  <si>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</si>
  <si>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</si>
  <si>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</si>
  <si>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</si>
  <si>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</si>
  <si>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</si>
  <si>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</si>
  <si>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</si>
  <si>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</si>
  <si>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</si>
  <si>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</si>
  <si>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</si>
  <si>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</si>
  <si>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</si>
  <si>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</si>
  <si>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</si>
  <si>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</si>
  <si>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</si>
  <si>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</si>
  <si>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</si>
  <si>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</si>
  <si>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</si>
  <si>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</si>
  <si>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</si>
  <si>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</si>
  <si>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</si>
  <si>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</si>
  <si>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</si>
  <si>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</si>
  <si>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</si>
  <si>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</si>
  <si>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</si>
  <si>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</si>
  <si>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</si>
  <si>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</si>
  <si>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</si>
  <si>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</si>
  <si>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</si>
  <si>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</si>
  <si>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</si>
  <si>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</si>
  <si>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</si>
  <si>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</si>
  <si>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</si>
  <si>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</si>
  <si>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</si>
  <si>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</si>
  <si>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</si>
  <si>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</si>
  <si>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</si>
  <si>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</si>
  <si>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</si>
  <si>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</si>
  <si>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</si>
  <si>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</si>
  <si>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</si>
  <si>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</si>
  <si>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</si>
  <si>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</si>
  <si>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</si>
  <si>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</si>
  <si>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</si>
  <si>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</si>
  <si>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</si>
  <si>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</si>
  <si>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</si>
  <si>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</si>
  <si>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</si>
  <si>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</si>
  <si>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</si>
  <si>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</si>
  <si>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</si>
  <si>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</si>
  <si>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</si>
  <si>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</si>
  <si>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</si>
  <si>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</si>
  <si>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</si>
  <si>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</si>
  <si>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</si>
  <si>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</si>
  <si>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</si>
  <si>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</si>
  <si>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</si>
  <si>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</si>
  <si>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</si>
  <si>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</si>
  <si>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</si>
  <si>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</si>
  <si>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</si>
  <si>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</si>
  <si>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</si>
  <si>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</si>
  <si>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</si>
  <si>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</si>
  <si>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</si>
  <si>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</si>
  <si>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</si>
  <si>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</si>
  <si>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</si>
  <si>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</si>
  <si>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</si>
  <si>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</si>
  <si>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</si>
  <si>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</si>
  <si>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</si>
  <si>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</si>
  <si>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</si>
  <si>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</si>
  <si>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</si>
  <si>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</si>
  <si>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</si>
  <si>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</si>
  <si>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</si>
  <si>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</si>
  <si>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</si>
  <si>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</si>
  <si>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</si>
  <si>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</si>
  <si>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</si>
  <si>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</si>
  <si>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</si>
  <si>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</si>
  <si>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</si>
  <si>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</si>
  <si>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</si>
  <si>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</si>
  <si>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</si>
  <si>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</si>
  <si>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</si>
  <si>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</si>
  <si>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</si>
  <si>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</si>
  <si>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</si>
  <si>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</si>
  <si>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</si>
  <si>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</si>
  <si>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</si>
  <si>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</si>
  <si>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</si>
  <si>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</si>
  <si>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</si>
  <si>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</si>
  <si>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</si>
  <si>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</si>
  <si>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</si>
  <si>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</si>
  <si>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</si>
  <si>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</si>
  <si>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</si>
  <si>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</si>
  <si>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</si>
  <si>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</si>
  <si>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</si>
  <si>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</si>
  <si>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</si>
  <si>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</si>
  <si>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</si>
  <si>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</si>
  <si>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</si>
  <si>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</si>
  <si>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</si>
  <si>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</si>
  <si>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</si>
  <si>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</si>
  <si>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</si>
  <si>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</si>
  <si>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</si>
  <si>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</si>
  <si>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</si>
  <si>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</si>
  <si>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</si>
  <si>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</si>
  <si>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</si>
  <si>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</si>
  <si>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</si>
  <si>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</si>
  <si>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</si>
  <si>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</si>
  <si>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</si>
  <si>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</si>
  <si>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</si>
  <si>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</si>
  <si>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</si>
  <si>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</si>
  <si>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</si>
  <si>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</si>
  <si>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</si>
  <si>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</si>
  <si>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</si>
  <si>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</si>
  <si>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</si>
  <si>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</si>
  <si>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</si>
  <si>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</si>
  <si>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</si>
  <si>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</si>
  <si>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</si>
  <si>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</si>
  <si>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</si>
  <si>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</si>
  <si>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</si>
  <si>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</si>
  <si>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</si>
  <si>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</si>
  <si>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</si>
  <si>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</si>
  <si>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</si>
  <si>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</si>
  <si>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</si>
  <si>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</si>
  <si>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</si>
  <si>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</si>
  <si>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</si>
  <si>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</si>
  <si>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</si>
  <si>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</si>
  <si>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</si>
  <si>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</si>
  <si>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</si>
  <si>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</si>
  <si>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</si>
  <si>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</si>
  <si>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</si>
  <si>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</si>
  <si>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</si>
  <si>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</si>
  <si>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</si>
  <si>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</si>
  <si>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</si>
  <si>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</si>
  <si>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</si>
  <si>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</si>
  <si>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</si>
  <si>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</si>
  <si>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</si>
  <si>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</si>
  <si>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</si>
  <si>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</si>
  <si>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</si>
  <si>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</si>
  <si>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</si>
  <si>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</si>
  <si>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</si>
  <si>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</si>
  <si>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</si>
  <si>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</si>
  <si>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</si>
  <si>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</si>
  <si>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</si>
  <si>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</si>
  <si>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</si>
  <si>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</si>
  <si>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</si>
  <si>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</si>
  <si>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</si>
  <si>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</si>
  <si>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</si>
  <si>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</si>
  <si>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</si>
  <si>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</si>
  <si>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</si>
  <si>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</si>
  <si>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</si>
  <si>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</si>
  <si>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</si>
  <si>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</si>
  <si>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</si>
  <si>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</si>
  <si>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</si>
  <si>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</si>
  <si>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</si>
  <si>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</si>
  <si>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</si>
  <si>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</si>
  <si>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</si>
  <si>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</si>
  <si>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</si>
  <si>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</si>
  <si>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</si>
  <si>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</si>
  <si>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</si>
  <si>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</si>
  <si>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</si>
  <si>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</si>
  <si>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</si>
  <si>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</si>
  <si>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</si>
  <si>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</si>
  <si>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</si>
  <si>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</si>
  <si>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</si>
  <si>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</si>
  <si>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</si>
  <si>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</si>
  <si>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</si>
  <si>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</si>
  <si>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</si>
  <si>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</si>
  <si>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</si>
  <si>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</si>
  <si>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</si>
  <si>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</si>
  <si>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</si>
  <si>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</si>
  <si>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</si>
  <si>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</si>
  <si>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</si>
  <si>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</si>
  <si>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</si>
  <si>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</si>
  <si>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</si>
  <si>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</si>
  <si>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</si>
  <si>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</si>
  <si>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</si>
  <si>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</si>
  <si>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</si>
  <si>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</si>
  <si>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</si>
  <si>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</si>
  <si>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</si>
  <si>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</si>
  <si>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</si>
  <si>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</si>
  <si>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</si>
  <si>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</si>
  <si>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</si>
  <si>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</si>
  <si>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</si>
  <si>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</si>
  <si>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</si>
  <si>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</si>
  <si>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</si>
  <si>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</si>
  <si>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</si>
  <si>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</si>
  <si>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</si>
  <si>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</si>
  <si>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</si>
  <si>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</si>
  <si>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</si>
  <si>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</si>
  <si>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</si>
  <si>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</si>
  <si>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</si>
  <si>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</si>
  <si>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</si>
  <si>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</si>
  <si>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</si>
  <si>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</si>
  <si>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</si>
  <si>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</si>
  <si>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</si>
  <si>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</si>
  <si>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</si>
  <si>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</si>
  <si>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</si>
  <si>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</si>
  <si>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</si>
  <si>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</si>
  <si>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</si>
  <si>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</si>
  <si>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</si>
  <si>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</si>
  <si>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</si>
  <si>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</si>
  <si>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</si>
  <si>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</si>
  <si>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</si>
  <si>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</si>
  <si>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</si>
  <si>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</si>
  <si>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</si>
  <si>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</si>
  <si>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</si>
  <si>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</si>
  <si>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</si>
  <si>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</si>
  <si>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</si>
  <si>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</si>
  <si>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</si>
  <si>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</si>
  <si>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</si>
  <si>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</si>
  <si>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</si>
  <si>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</si>
  <si>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</si>
  <si>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</si>
  <si>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</si>
  <si>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</si>
  <si>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</si>
  <si>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</si>
  <si>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</si>
  <si>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</si>
  <si>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</si>
  <si>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</si>
  <si>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</si>
  <si>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</si>
  <si>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</si>
  <si>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</si>
  <si>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</si>
  <si>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</si>
  <si>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</si>
  <si>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</si>
  <si>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</si>
  <si>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</si>
  <si>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</si>
  <si>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</si>
  <si>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</si>
  <si>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</si>
  <si>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</si>
  <si>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</si>
  <si>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</si>
  <si>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</si>
  <si>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</si>
  <si>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</si>
  <si>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</si>
  <si>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</si>
  <si>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</si>
  <si>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</si>
  <si>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</si>
  <si>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</si>
  <si>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</si>
  <si>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</si>
  <si>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</si>
  <si>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</si>
  <si>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</si>
  <si>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</si>
  <si>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</si>
  <si>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</si>
  <si>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</si>
  <si>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</si>
  <si>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</si>
  <si>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</si>
  <si>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</si>
  <si>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</si>
  <si>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</si>
  <si>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</si>
  <si>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</si>
  <si>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</si>
  <si>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</si>
  <si>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</si>
  <si>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</si>
  <si>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</si>
  <si>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</si>
  <si>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</si>
  <si>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</si>
  <si>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</si>
  <si>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</si>
  <si>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</si>
  <si>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</si>
  <si>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</si>
  <si>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</si>
  <si>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</si>
  <si>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</si>
  <si>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</si>
  <si>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</si>
  <si>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</si>
  <si>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</si>
  <si>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</si>
  <si>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</si>
  <si>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</si>
  <si>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</si>
  <si>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</si>
  <si>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</si>
  <si>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</si>
  <si>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</si>
  <si>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</si>
  <si>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</si>
  <si>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</si>
  <si>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</si>
  <si>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</si>
  <si>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</si>
  <si>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</si>
  <si>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</si>
  <si>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</si>
  <si>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</si>
  <si>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</si>
  <si>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</si>
  <si>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</si>
  <si>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</si>
  <si>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</si>
  <si>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</si>
  <si>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</si>
  <si>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</si>
  <si>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</si>
  <si>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</si>
  <si>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</si>
  <si>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</si>
  <si>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</si>
  <si>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</si>
  <si>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</si>
  <si>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</si>
  <si>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</si>
  <si>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</si>
  <si>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</si>
  <si>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</si>
  <si>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</si>
  <si>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</si>
  <si>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</si>
  <si>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</si>
  <si>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</si>
  <si>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</si>
  <si>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</si>
  <si>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</si>
  <si>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</si>
  <si>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</si>
  <si>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</si>
  <si>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</si>
  <si>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</si>
  <si>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</si>
  <si>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</si>
  <si>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</si>
  <si>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</si>
  <si>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</si>
  <si>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</si>
  <si>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</si>
  <si>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</si>
  <si>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</si>
  <si>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</si>
  <si>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</si>
  <si>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</si>
  <si>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</si>
  <si>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</si>
  <si>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</si>
  <si>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</si>
  <si>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</si>
  <si>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</si>
  <si>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</si>
  <si>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</si>
  <si>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</si>
  <si>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</si>
  <si>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</si>
  <si>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</si>
  <si>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</si>
  <si>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</si>
  <si>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</si>
  <si>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</si>
  <si>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</si>
  <si>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</si>
  <si>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</si>
  <si>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</si>
  <si>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</si>
  <si>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</si>
  <si>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</si>
  <si>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</si>
  <si>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</si>
  <si>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</si>
  <si>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</si>
  <si>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</si>
  <si>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</si>
  <si>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</si>
  <si>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</si>
  <si>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</si>
  <si>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</si>
  <si>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</si>
  <si>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</si>
  <si>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</si>
  <si>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</si>
  <si>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</si>
  <si>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</si>
  <si>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</si>
  <si>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</si>
  <si>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</si>
  <si>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</si>
  <si>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</si>
  <si>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</si>
  <si>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</si>
  <si>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</si>
  <si>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</si>
  <si>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</si>
  <si>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</si>
  <si>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</si>
  <si>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</si>
  <si>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</si>
  <si>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</si>
  <si>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</si>
  <si>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</si>
  <si>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</si>
  <si>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</si>
  <si>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</si>
  <si>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</si>
  <si>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</si>
  <si>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</si>
  <si>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</si>
  <si>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</si>
  <si>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</si>
  <si>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</si>
  <si>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</si>
  <si>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</si>
  <si>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</si>
  <si>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</si>
  <si>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</si>
  <si>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</si>
  <si>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</si>
  <si>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</si>
  <si>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</si>
  <si>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</si>
  <si>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</si>
  <si>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</si>
  <si>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</si>
  <si>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</si>
  <si>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</si>
  <si>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</si>
  <si>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</si>
  <si>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</si>
  <si>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</si>
  <si>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</si>
  <si>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</si>
  <si>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</si>
  <si>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</si>
  <si>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</si>
  <si>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</si>
  <si>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</si>
  <si>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</si>
  <si>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</si>
  <si>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</si>
  <si>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</si>
  <si>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</si>
  <si>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</si>
  <si>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</si>
  <si>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</si>
  <si>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</si>
  <si>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</si>
  <si>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</si>
  <si>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</si>
  <si>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</si>
  <si>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</si>
  <si>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</si>
  <si>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</si>
  <si>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</si>
  <si>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</si>
  <si>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</si>
  <si>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</si>
  <si>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</si>
  <si>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</si>
  <si>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</si>
  <si>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</si>
  <si>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</si>
  <si>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</si>
  <si>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</si>
  <si>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</si>
  <si>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</si>
  <si>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</si>
  <si>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</si>
  <si>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</si>
  <si>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</si>
  <si>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</si>
  <si>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</si>
  <si>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</si>
  <si>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</si>
  <si>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</si>
  <si>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</si>
  <si>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</si>
  <si>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</si>
  <si>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</si>
  <si>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</si>
  <si>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</si>
  <si>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</si>
  <si>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</si>
  <si>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</si>
  <si>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</si>
  <si>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</si>
  <si>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</si>
  <si>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</si>
  <si>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</si>
  <si>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</si>
  <si>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</si>
  <si>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</si>
  <si>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</si>
  <si>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</si>
  <si>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</si>
  <si>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</si>
  <si>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</si>
  <si>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</si>
  <si>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</si>
  <si>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</si>
  <si>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</si>
  <si>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</si>
  <si>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</si>
  <si>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</si>
  <si>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</si>
  <si>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</si>
  <si>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</si>
  <si>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</si>
  <si>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</si>
  <si>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</si>
  <si>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</si>
  <si>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</si>
  <si>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</si>
  <si>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</si>
  <si>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</si>
  <si>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</si>
  <si>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</si>
  <si>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</si>
  <si>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</si>
  <si>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</si>
  <si>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</si>
  <si>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</si>
  <si>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</si>
  <si>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</si>
  <si>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</si>
  <si>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</si>
  <si>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</si>
  <si>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</si>
  <si>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</si>
  <si>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</si>
  <si>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</si>
  <si>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</si>
  <si>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</si>
  <si>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</si>
  <si>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</si>
  <si>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</si>
  <si>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</si>
  <si>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</si>
  <si>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</si>
  <si>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</si>
  <si>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</si>
  <si>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</si>
  <si>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</si>
  <si>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</si>
  <si>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</si>
  <si>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</si>
  <si>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</si>
  <si>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</si>
  <si>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</si>
  <si>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</si>
  <si>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</si>
  <si>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</si>
  <si>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</si>
  <si>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</si>
  <si>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</si>
  <si>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</si>
  <si>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</si>
  <si>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</si>
  <si>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</si>
  <si>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</si>
  <si>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</si>
  <si>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</si>
  <si>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</si>
  <si>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</si>
  <si>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</si>
  <si>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</si>
  <si>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</si>
  <si>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</si>
  <si>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</si>
  <si>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</si>
  <si>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</si>
  <si>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</si>
  <si>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</si>
  <si>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</si>
  <si>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</si>
  <si>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</si>
  <si>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</si>
  <si>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</si>
  <si>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</si>
  <si>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</si>
  <si>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</si>
  <si>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</si>
  <si>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</si>
  <si>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</si>
  <si>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</si>
  <si>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</si>
  <si>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</si>
  <si>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</si>
  <si>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</si>
  <si>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</si>
  <si>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</si>
  <si>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</si>
  <si>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</si>
  <si>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</si>
  <si>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</si>
  <si>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</si>
  <si>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</si>
  <si>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</si>
  <si>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</si>
  <si>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</si>
  <si>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</si>
  <si>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</si>
  <si>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</si>
  <si>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</si>
  <si>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</si>
  <si>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</si>
  <si>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</si>
  <si>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</si>
  <si>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</si>
  <si>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</si>
  <si>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</si>
  <si>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</si>
  <si>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</si>
  <si>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</si>
  <si>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</si>
  <si>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</si>
  <si>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</si>
  <si>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</si>
  <si>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</si>
  <si>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</si>
  <si>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</si>
  <si>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</si>
  <si>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</si>
  <si>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</si>
  <si>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</si>
  <si>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</si>
  <si>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</si>
  <si>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</si>
  <si>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</si>
  <si>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</si>
  <si>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</si>
  <si>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</si>
  <si>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</si>
  <si>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</si>
  <si>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</si>
  <si>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</si>
  <si>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</si>
  <si>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</si>
  <si>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</si>
  <si>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</si>
  <si>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</si>
  <si>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</si>
  <si>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</si>
  <si>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</si>
  <si>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</si>
  <si>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</si>
  <si>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</si>
  <si>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</si>
  <si>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</si>
  <si>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</si>
  <si>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</si>
  <si>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</si>
  <si>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</si>
  <si>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</si>
  <si>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</si>
  <si>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</si>
  <si>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</si>
  <si>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</si>
  <si>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</si>
  <si>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</si>
  <si>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</si>
  <si>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</si>
  <si>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</si>
  <si>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</si>
  <si>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</si>
  <si>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</si>
  <si>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</si>
  <si>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</si>
  <si>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</si>
  <si>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</si>
  <si>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</si>
  <si>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</si>
  <si>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</si>
  <si>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</si>
  <si>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</si>
  <si>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</si>
  <si>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</si>
  <si>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</si>
  <si>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</si>
  <si>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</si>
  <si>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</si>
  <si>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</si>
  <si>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</si>
  <si>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</si>
  <si>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</si>
  <si>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</si>
  <si>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</si>
  <si>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</si>
  <si>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</si>
  <si>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</si>
  <si>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</si>
  <si>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</si>
  <si>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</si>
  <si>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</si>
  <si>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</si>
  <si>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</si>
  <si>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</si>
  <si>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</si>
  <si>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</si>
  <si>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</si>
  <si>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</si>
  <si>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</si>
  <si>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</si>
  <si>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</si>
  <si>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</si>
  <si>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</si>
  <si>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</si>
  <si>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</si>
  <si>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</si>
  <si>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</si>
  <si>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</si>
  <si>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</si>
  <si>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</si>
  <si>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</si>
  <si>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</si>
  <si>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</si>
  <si>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</si>
  <si>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</si>
  <si>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</si>
  <si>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</si>
  <si>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</si>
  <si>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</si>
  <si>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</si>
  <si>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</si>
  <si>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</si>
  <si>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</si>
  <si>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</si>
  <si>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</si>
  <si>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</si>
  <si>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</si>
  <si>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</si>
  <si>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</si>
  <si>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</si>
  <si>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</si>
  <si>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</si>
  <si>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</si>
  <si>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</si>
  <si>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</si>
  <si>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</si>
  <si>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</si>
  <si>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</si>
  <si>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</si>
  <si>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</si>
  <si>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</si>
  <si>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</si>
  <si>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</si>
  <si>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</si>
  <si>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</si>
  <si>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</si>
  <si>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</si>
  <si>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</si>
  <si>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</si>
  <si>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</si>
  <si>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</si>
  <si>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</si>
  <si>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</si>
  <si>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</si>
  <si>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</si>
  <si>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</si>
  <si>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</si>
  <si>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</si>
  <si>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</si>
  <si>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</si>
  <si>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</si>
  <si>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</si>
  <si>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</si>
  <si>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</si>
  <si>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</si>
  <si>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</si>
  <si>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</si>
  <si>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</si>
  <si>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</si>
  <si>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</si>
  <si>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</si>
  <si>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</si>
  <si>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</si>
  <si>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</si>
  <si>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</si>
  <si>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</si>
  <si>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</si>
  <si>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</si>
  <si>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</si>
  <si>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</si>
  <si>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</si>
  <si>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</si>
  <si>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</si>
  <si>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</si>
  <si>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</si>
  <si>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</si>
  <si>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</si>
  <si>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</si>
  <si>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</si>
  <si>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</si>
  <si>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</si>
  <si>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</si>
  <si>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</si>
  <si>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</si>
  <si>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</si>
  <si>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</si>
  <si>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</si>
  <si>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</si>
  <si>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</si>
  <si>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</si>
  <si>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</si>
  <si>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</si>
  <si>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</si>
  <si>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</si>
  <si>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</si>
  <si>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</si>
  <si>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</si>
  <si>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</si>
  <si>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</si>
  <si>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</si>
  <si>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</si>
  <si>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</si>
  <si>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</si>
  <si>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</si>
  <si>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</si>
  <si>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</si>
  <si>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</si>
  <si>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</si>
  <si>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</si>
  <si>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</si>
  <si>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</si>
  <si>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</si>
  <si>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</si>
  <si>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</si>
  <si>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</si>
  <si>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</si>
  <si>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</si>
  <si>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</si>
  <si>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</si>
  <si>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</si>
  <si>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</si>
  <si>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</si>
  <si>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</si>
  <si>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</si>
  <si>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</si>
  <si>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</si>
  <si>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</si>
  <si>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</si>
  <si>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</si>
  <si>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</si>
  <si>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</si>
  <si>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</si>
  <si>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</si>
  <si>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</si>
  <si>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</si>
  <si>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</si>
  <si>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</si>
  <si>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</si>
  <si>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</si>
  <si>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</si>
  <si>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</si>
  <si>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</si>
  <si>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</si>
  <si>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</si>
  <si>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</si>
  <si>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</si>
  <si>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</si>
  <si>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</si>
  <si>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</si>
  <si>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</si>
  <si>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</si>
  <si>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</si>
  <si>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</si>
  <si>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</si>
  <si>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</si>
  <si>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</si>
  <si>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</si>
  <si>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</si>
  <si>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</si>
  <si>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</si>
  <si>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</si>
  <si>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</si>
  <si>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</si>
  <si>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</si>
  <si>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</si>
  <si>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</si>
  <si>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</si>
  <si>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</si>
  <si>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</si>
  <si>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</si>
  <si>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</si>
  <si>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</si>
  <si>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</si>
  <si>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</si>
  <si>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</si>
  <si>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</si>
  <si>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</si>
  <si>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</si>
  <si>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</si>
  <si>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</si>
  <si>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</si>
  <si>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</si>
  <si>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</si>
  <si>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</si>
  <si>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</si>
  <si>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</si>
  <si>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</si>
  <si>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</si>
  <si>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</si>
  <si>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</si>
  <si>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</si>
  <si>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</si>
  <si>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</si>
  <si>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</si>
  <si>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</si>
  <si>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</si>
  <si>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</si>
  <si>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</si>
  <si>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</si>
  <si>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</si>
  <si>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</si>
  <si>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</si>
  <si>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</si>
  <si>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</si>
  <si>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</si>
  <si>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</si>
  <si>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</si>
  <si>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</si>
  <si>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</si>
  <si>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</si>
  <si>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</si>
  <si>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</si>
  <si>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</si>
  <si>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</si>
  <si>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</si>
  <si>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</si>
  <si>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</si>
  <si>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</si>
  <si>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</si>
  <si>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</si>
  <si>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</si>
  <si>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</si>
  <si>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</si>
  <si>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</si>
  <si>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</si>
  <si>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</si>
  <si>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</si>
  <si>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</si>
  <si>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</si>
  <si>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</si>
  <si>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</si>
  <si>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</si>
  <si>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</si>
  <si>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</si>
  <si>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</si>
  <si>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</si>
  <si>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</si>
  <si>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</si>
  <si>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</si>
  <si>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</si>
  <si>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</si>
  <si>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</si>
  <si>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</si>
  <si>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</si>
  <si>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</si>
  <si>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</si>
  <si>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</si>
  <si>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</si>
  <si>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</si>
  <si>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</si>
  <si>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</si>
  <si>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</si>
  <si>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</si>
  <si>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</si>
  <si>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</si>
  <si>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</si>
  <si>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</si>
  <si>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</si>
  <si>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</si>
  <si>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</si>
  <si>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</si>
  <si>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</si>
  <si>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</si>
  <si>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</si>
  <si>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</si>
  <si>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</si>
  <si>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</si>
  <si>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</si>
  <si>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</si>
  <si>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</si>
  <si>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</si>
  <si>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</si>
  <si>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</si>
  <si>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</si>
  <si>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</si>
  <si>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</si>
  <si>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</si>
  <si>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</si>
  <si>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</si>
  <si>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</si>
  <si>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</si>
  <si>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</si>
  <si>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</si>
  <si>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</si>
  <si>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</si>
  <si>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</si>
  <si>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</si>
  <si>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</si>
  <si>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</si>
  <si>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</si>
  <si>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</si>
  <si>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</si>
  <si>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</si>
  <si>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</si>
  <si>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</si>
  <si>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</si>
  <si>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</si>
  <si>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</si>
  <si>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</si>
  <si>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</si>
  <si>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</si>
  <si>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</si>
  <si>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</si>
  <si>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</si>
  <si>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</si>
  <si>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</si>
  <si>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</si>
  <si>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</si>
  <si>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</si>
  <si>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</si>
  <si>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</si>
  <si>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</si>
  <si>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</si>
  <si>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</si>
  <si>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</si>
  <si>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</si>
  <si>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</si>
  <si>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</si>
  <si>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</si>
  <si>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</si>
  <si>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</si>
  <si>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</si>
  <si>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</si>
  <si>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</si>
  <si>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</si>
  <si>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</si>
  <si>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</si>
  <si>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</si>
  <si>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</si>
  <si>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</si>
  <si>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</si>
  <si>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</si>
  <si>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</si>
  <si>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</si>
  <si>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</si>
  <si>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</si>
  <si>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</si>
  <si>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</si>
  <si>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</si>
  <si>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</si>
  <si>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</si>
  <si>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</si>
  <si>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</si>
  <si>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</si>
  <si>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</si>
  <si>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</si>
  <si>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</si>
  <si>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</si>
  <si>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</si>
  <si>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</si>
  <si>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</si>
  <si>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</si>
  <si>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</si>
  <si>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</si>
  <si>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</si>
  <si>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</si>
  <si>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</si>
  <si>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</si>
  <si>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</si>
  <si>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</si>
  <si>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</si>
  <si>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</si>
  <si>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</si>
  <si>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</si>
  <si>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</si>
  <si>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</si>
  <si>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</si>
  <si>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</si>
  <si>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</si>
  <si>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</si>
  <si>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</si>
  <si>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</si>
  <si>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</si>
  <si>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</si>
  <si>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</si>
  <si>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</si>
  <si>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</si>
  <si>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</si>
  <si>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</si>
  <si>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</si>
  <si>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</si>
  <si>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</si>
  <si>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</si>
  <si>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</si>
  <si>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</si>
  <si>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</si>
  <si>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</si>
  <si>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</si>
  <si>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</si>
  <si>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</si>
  <si>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</si>
  <si>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</si>
  <si>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</si>
  <si>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</si>
  <si>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</si>
  <si>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</si>
  <si>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</si>
  <si>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</si>
  <si>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</si>
  <si>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</si>
  <si>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</si>
  <si>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</si>
  <si>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</si>
  <si>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</si>
  <si>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</si>
  <si>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</si>
  <si>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</si>
  <si>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</si>
  <si>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</si>
  <si>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</si>
  <si>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</si>
  <si>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</si>
  <si>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</si>
  <si>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</si>
  <si>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</si>
  <si>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</si>
  <si>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</si>
  <si>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</si>
  <si>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</si>
  <si>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</si>
  <si>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</si>
  <si>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</si>
  <si>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</si>
  <si>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</si>
  <si>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</si>
  <si>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</si>
  <si>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</si>
  <si>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</si>
  <si>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</si>
  <si>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</si>
  <si>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</si>
  <si>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</si>
  <si>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</si>
  <si>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</si>
  <si>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</si>
  <si>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</si>
  <si>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</si>
  <si>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</si>
  <si>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</si>
  <si>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</si>
  <si>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</si>
  <si>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</si>
  <si>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</si>
  <si>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</si>
  <si>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</si>
  <si>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</si>
  <si>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</si>
  <si>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</si>
  <si>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</si>
  <si>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</si>
  <si>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</si>
  <si>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</si>
  <si>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</si>
  <si>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</si>
  <si>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</si>
  <si>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</si>
  <si>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</si>
  <si>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</si>
  <si>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</si>
  <si>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</si>
  <si>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</si>
  <si>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</si>
  <si>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</si>
  <si>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</si>
  <si>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</si>
  <si>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</si>
  <si>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</si>
  <si>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</si>
  <si>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</si>
  <si>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</si>
  <si>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</si>
  <si>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</si>
  <si>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</si>
  <si>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</si>
  <si>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</si>
  <si>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</si>
  <si>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</si>
  <si>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</si>
  <si>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</si>
  <si>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</si>
  <si>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</si>
  <si>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</si>
  <si>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</si>
  <si>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</si>
  <si>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</si>
  <si>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</si>
  <si>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</si>
  <si>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</si>
  <si>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</si>
  <si>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</si>
  <si>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</si>
  <si>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</si>
  <si>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</si>
  <si>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</si>
  <si>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</si>
  <si>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</si>
  <si>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</si>
  <si>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</si>
  <si>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</si>
  <si>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</si>
  <si>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</si>
  <si>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</si>
  <si>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</si>
  <si>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</si>
  <si>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</si>
  <si>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</si>
  <si>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</si>
  <si>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</si>
  <si>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</si>
  <si>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</si>
  <si>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</si>
  <si>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</si>
  <si>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</si>
  <si>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</si>
  <si>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</si>
  <si>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</si>
  <si>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</si>
  <si>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</si>
  <si>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</si>
  <si>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</si>
  <si>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</si>
  <si>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</si>
  <si>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</si>
  <si>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</si>
  <si>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</si>
  <si>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</si>
  <si>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</si>
  <si>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</si>
  <si>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</si>
  <si>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</si>
  <si>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</si>
  <si>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</si>
  <si>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</si>
  <si>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</si>
  <si>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</si>
  <si>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</si>
  <si>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</si>
  <si>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</si>
  <si>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</si>
  <si>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</si>
  <si>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</si>
  <si>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</si>
  <si>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</si>
  <si>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</si>
  <si>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</si>
  <si>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</si>
  <si>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</si>
  <si>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</si>
  <si>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</si>
  <si>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</si>
  <si>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</si>
  <si>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</si>
  <si>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</si>
  <si>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</si>
  <si>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</si>
  <si>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</si>
  <si>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</si>
  <si>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</si>
  <si>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</si>
  <si>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</si>
  <si>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</si>
  <si>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</si>
  <si>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</si>
  <si>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</si>
  <si>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</si>
  <si>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</si>
  <si>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</si>
  <si>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</si>
  <si>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</si>
  <si>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</si>
  <si>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</si>
  <si>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</si>
  <si>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</si>
  <si>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</si>
  <si>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</si>
  <si>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</si>
  <si>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</si>
  <si>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</si>
  <si>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</si>
  <si>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</si>
  <si>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</si>
  <si>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</si>
  <si>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</si>
  <si>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</si>
  <si>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</si>
  <si>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</si>
  <si>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</si>
  <si>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</si>
  <si>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</si>
  <si>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</si>
  <si>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</si>
  <si>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</si>
  <si>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</si>
  <si>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</si>
  <si>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</si>
  <si>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</si>
  <si>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</si>
  <si>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</si>
  <si>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</si>
  <si>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</si>
  <si>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</si>
  <si>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</si>
  <si>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</si>
  <si>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</si>
  <si>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</si>
  <si>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</si>
  <si>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</si>
  <si>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</si>
  <si>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</si>
  <si>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</si>
  <si>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</si>
  <si>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</si>
  <si>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</si>
  <si>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</si>
  <si>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</si>
  <si>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</si>
  <si>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</si>
  <si>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</si>
  <si>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</si>
  <si>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</si>
  <si>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</si>
  <si>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</si>
  <si>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</si>
  <si>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</si>
  <si>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</si>
  <si>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</si>
  <si>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</si>
  <si>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</si>
  <si>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</si>
  <si>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</si>
  <si>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</si>
  <si>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</si>
  <si>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</si>
  <si>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</si>
  <si>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</si>
  <si>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</si>
  <si>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</si>
  <si>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</si>
  <si>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</si>
  <si>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</si>
  <si>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</si>
  <si>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</si>
  <si>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</si>
  <si>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</si>
  <si>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</si>
  <si>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</si>
  <si>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</si>
  <si>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</si>
  <si>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</si>
  <si>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</si>
  <si>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</si>
  <si>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</si>
  <si>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</si>
  <si>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</si>
  <si>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</si>
  <si>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</si>
  <si>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</si>
  <si>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</si>
  <si>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</si>
  <si>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</si>
  <si>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</si>
  <si>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</si>
  <si>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</si>
  <si>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</si>
  <si>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</si>
  <si>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</si>
  <si>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</si>
  <si>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</si>
  <si>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</si>
  <si>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</si>
  <si>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</si>
  <si>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</si>
  <si>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</si>
  <si>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</si>
  <si>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</si>
  <si>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</si>
  <si>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</si>
  <si>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</si>
  <si>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</si>
  <si>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</si>
  <si>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</si>
  <si>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</si>
  <si>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</si>
  <si>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</si>
  <si>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</si>
  <si>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</si>
  <si>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</si>
  <si>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</si>
  <si>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</si>
  <si>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</si>
  <si>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</si>
  <si>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</si>
  <si>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</si>
  <si>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</si>
  <si>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</si>
  <si>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</si>
  <si>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</si>
  <si>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</si>
  <si>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</si>
  <si>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</si>
  <si>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</si>
  <si>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</si>
  <si>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</si>
  <si>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</si>
  <si>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</si>
  <si>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</si>
  <si>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</si>
  <si>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</si>
  <si>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</si>
  <si>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</si>
  <si>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</si>
  <si>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</si>
  <si>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</si>
  <si>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</si>
  <si>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</si>
  <si>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</si>
  <si>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</si>
  <si>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</si>
  <si>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</si>
  <si>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</si>
  <si>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</si>
  <si>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</si>
  <si>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</si>
  <si>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</si>
  <si>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</si>
  <si>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</si>
  <si>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</si>
  <si>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</si>
  <si>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</si>
  <si>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</si>
  <si>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</si>
  <si>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</si>
  <si>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</si>
  <si>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</si>
  <si>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</si>
  <si>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</si>
  <si>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</si>
  <si>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</si>
  <si>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</si>
  <si>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</si>
  <si>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</si>
  <si>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</si>
  <si>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</si>
  <si>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</si>
  <si>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</si>
  <si>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</si>
  <si>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</si>
  <si>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</si>
  <si>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</si>
  <si>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</si>
  <si>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</si>
  <si>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</si>
  <si>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</si>
  <si>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</si>
  <si>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</si>
  <si>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</si>
  <si>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</si>
  <si>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</si>
  <si>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</si>
  <si>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</si>
  <si>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</si>
  <si>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</si>
  <si>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</si>
  <si>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</si>
  <si>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</si>
  <si>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</si>
  <si>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</si>
  <si>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</si>
  <si>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</si>
  <si>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</si>
  <si>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</si>
  <si>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</si>
  <si>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</si>
  <si>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</si>
  <si>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</si>
  <si>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</si>
  <si>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</si>
  <si>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</si>
  <si>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</si>
  <si>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</si>
  <si>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</si>
  <si>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</si>
  <si>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</si>
  <si>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</si>
  <si>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</si>
  <si>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</si>
  <si>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</si>
  <si>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</si>
  <si>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</si>
  <si>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</si>
  <si>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</si>
  <si>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</si>
  <si>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</si>
  <si>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</si>
  <si>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</si>
  <si>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</si>
  <si>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</si>
  <si>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</si>
  <si>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</si>
  <si>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</si>
  <si>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</si>
  <si>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</si>
  <si>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</si>
  <si>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</si>
  <si>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</si>
  <si>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</si>
  <si>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</si>
  <si>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</si>
  <si>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</si>
  <si>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</si>
  <si>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</si>
  <si>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</si>
  <si>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</si>
  <si>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</si>
  <si>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</si>
  <si>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</si>
  <si>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</si>
  <si>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</si>
  <si>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</si>
  <si>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</si>
  <si>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</si>
  <si>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</si>
  <si>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</si>
  <si>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</si>
  <si>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</si>
  <si>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</si>
  <si>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</si>
  <si>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</si>
  <si>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</si>
  <si>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</si>
  <si>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</si>
  <si>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</si>
  <si>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</si>
  <si>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</si>
  <si>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</si>
  <si>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</si>
  <si>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</si>
  <si>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</si>
  <si>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</si>
  <si>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</si>
  <si>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</si>
  <si>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</si>
  <si>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</si>
  <si>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</si>
  <si>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</si>
  <si>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</si>
  <si>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</si>
  <si>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</si>
  <si>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</si>
  <si>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</si>
  <si>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</si>
  <si>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</si>
  <si>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</si>
  <si>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</si>
  <si>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</si>
  <si>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</si>
  <si>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</si>
  <si>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</si>
  <si>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</si>
  <si>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</si>
  <si>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</si>
  <si>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</si>
  <si>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</si>
  <si>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</si>
  <si>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</si>
  <si>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</si>
  <si>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</si>
  <si>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</si>
  <si>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</si>
  <si>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</si>
  <si>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</si>
  <si>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</si>
  <si>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</si>
  <si>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</si>
  <si>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</si>
  <si>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</si>
  <si>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</si>
  <si>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</si>
  <si>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</si>
  <si>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</si>
  <si>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</si>
  <si>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</si>
  <si>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</si>
  <si>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</si>
  <si>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</si>
  <si>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</si>
  <si>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</si>
  <si>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</si>
  <si>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</si>
  <si>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</si>
  <si>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</si>
  <si>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</si>
  <si>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</si>
  <si>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</si>
  <si>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</si>
  <si>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</si>
  <si>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</si>
  <si>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</si>
  <si>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</si>
  <si>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</si>
  <si>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</si>
  <si>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</si>
  <si>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</si>
  <si>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</si>
  <si>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</si>
  <si>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</si>
  <si>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</si>
  <si>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</si>
  <si>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</si>
  <si>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</si>
  <si>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</si>
  <si>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</si>
  <si>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</si>
  <si>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</si>
  <si>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</si>
  <si>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</si>
  <si>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</si>
  <si>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</si>
  <si>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</si>
  <si>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</si>
  <si>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</si>
  <si>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</si>
  <si>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</si>
  <si>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</si>
  <si>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</si>
  <si>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</si>
  <si>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</si>
  <si>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</si>
  <si>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</si>
  <si>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</si>
  <si>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</si>
  <si>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</si>
  <si>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</si>
  <si>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</si>
  <si>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</si>
  <si>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</si>
  <si>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</si>
  <si>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</si>
  <si>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</si>
  <si>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</si>
  <si>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</si>
  <si>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</si>
  <si>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</si>
  <si>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</si>
  <si>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</si>
  <si>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</si>
  <si>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</si>
  <si>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</si>
  <si>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</si>
  <si>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</si>
  <si>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</si>
  <si>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</si>
  <si>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</si>
  <si>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</si>
  <si>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</si>
  <si>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</si>
  <si>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</si>
  <si>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</si>
  <si>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</si>
  <si>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</si>
  <si>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</si>
  <si>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</si>
  <si>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</si>
  <si>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</si>
  <si>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</si>
  <si>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</si>
  <si>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</si>
  <si>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</si>
  <si>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</si>
  <si>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</si>
  <si>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</si>
  <si>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</si>
  <si>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</si>
  <si>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</si>
  <si>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</si>
  <si>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</si>
  <si>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</si>
  <si>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</si>
  <si>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</si>
  <si>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</si>
  <si>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</si>
  <si>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</si>
  <si>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</si>
  <si>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</si>
  <si>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</si>
  <si>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</si>
  <si>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</si>
  <si>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</si>
  <si>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</si>
  <si>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</si>
  <si>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</si>
  <si>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</si>
  <si>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</si>
  <si>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</si>
  <si>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</si>
  <si>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</si>
  <si>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</si>
  <si>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</si>
  <si>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</si>
  <si>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</si>
  <si>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</si>
  <si>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</si>
  <si>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</si>
  <si>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</si>
  <si>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</si>
  <si>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</si>
  <si>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</si>
  <si>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</si>
  <si>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</si>
  <si>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</si>
  <si>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</si>
  <si>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</si>
  <si>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</si>
  <si>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</si>
  <si>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</si>
  <si>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</si>
  <si>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</si>
  <si>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</si>
  <si>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</si>
  <si>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</si>
  <si>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</si>
  <si>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</si>
  <si>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</si>
  <si>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</si>
  <si>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</si>
  <si>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</si>
  <si>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</si>
  <si>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</si>
  <si>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</si>
  <si>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</si>
  <si>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</si>
  <si>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</si>
  <si>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</si>
  <si>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</si>
  <si>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</si>
  <si>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</si>
  <si>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</si>
  <si>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</si>
  <si>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</si>
  <si>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</si>
  <si>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</si>
  <si>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</si>
  <si>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</si>
  <si>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</si>
  <si>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</si>
  <si>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</si>
  <si>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</si>
  <si>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</si>
  <si>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</si>
  <si>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</si>
  <si>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</si>
  <si>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</si>
  <si>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</si>
  <si>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</si>
  <si>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</si>
  <si>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</si>
  <si>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</si>
  <si>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</si>
  <si>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</si>
  <si>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</si>
  <si>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</si>
  <si>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</si>
  <si>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</si>
  <si>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</si>
  <si>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</si>
  <si>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</si>
  <si>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</si>
  <si>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</si>
  <si>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</si>
  <si>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</si>
  <si>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</si>
  <si>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</si>
  <si>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</si>
  <si>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</si>
  <si>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</si>
  <si>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</si>
  <si>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</si>
  <si>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</si>
  <si>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</si>
  <si>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</si>
  <si>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</si>
  <si>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</si>
  <si>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</si>
  <si>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</si>
  <si>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</si>
  <si>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</si>
  <si>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</si>
  <si>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</si>
  <si>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</si>
  <si>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</si>
  <si>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</si>
  <si>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</si>
  <si>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</si>
  <si>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</si>
  <si>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</si>
  <si>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</si>
  <si>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</si>
  <si>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</si>
  <si>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</si>
  <si>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</si>
  <si>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</si>
  <si>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</si>
  <si>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</si>
  <si>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</si>
  <si>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</si>
  <si>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</si>
  <si>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</si>
  <si>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</si>
  <si>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</si>
  <si>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</si>
  <si>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</si>
  <si>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</si>
  <si>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</si>
  <si>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</si>
  <si>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</si>
  <si>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</si>
  <si>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</si>
  <si>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</si>
  <si>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</si>
  <si>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</si>
  <si>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</si>
  <si>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</si>
  <si>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</si>
  <si>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</si>
  <si>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</si>
  <si>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</si>
  <si>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</si>
  <si>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</si>
  <si>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</si>
  <si>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</si>
  <si>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</si>
  <si>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</si>
  <si>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</si>
  <si>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</si>
  <si>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</si>
  <si>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</si>
  <si>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</si>
  <si>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</si>
  <si>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</si>
  <si>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</si>
  <si>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</si>
  <si>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</si>
  <si>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</si>
  <si>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</si>
  <si>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</si>
  <si>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</si>
  <si>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</si>
  <si>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</si>
  <si>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</si>
  <si>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</si>
  <si>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</si>
  <si>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</si>
  <si>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</si>
  <si>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</si>
  <si>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</si>
  <si>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</si>
  <si>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</si>
  <si>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</si>
  <si>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</si>
  <si>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</si>
  <si>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</si>
  <si>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</si>
  <si>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</si>
  <si>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</si>
  <si>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</si>
  <si>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</si>
  <si>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</si>
  <si>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</si>
  <si>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</si>
  <si>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</si>
  <si>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</si>
  <si>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</si>
  <si>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</si>
  <si>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</si>
  <si>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</si>
  <si>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</si>
  <si>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</si>
  <si>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</si>
  <si>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</si>
  <si>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</si>
  <si>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</si>
  <si>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</si>
  <si>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</si>
  <si>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</si>
  <si>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</si>
  <si>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</si>
  <si>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</si>
  <si>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</si>
  <si>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</si>
  <si>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</si>
  <si>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</si>
  <si>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</si>
  <si>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</si>
  <si>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</si>
  <si>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</si>
  <si>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</si>
  <si>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</si>
  <si>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</si>
  <si>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</si>
  <si>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</si>
  <si>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</si>
  <si>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</si>
  <si>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</si>
  <si>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</si>
  <si>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</si>
  <si>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</si>
  <si>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</si>
  <si>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</si>
  <si>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</si>
  <si>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</si>
  <si>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</si>
  <si>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</si>
  <si>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</si>
  <si>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</si>
  <si>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</si>
  <si>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</si>
  <si>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</si>
  <si>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</si>
  <si>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</si>
  <si>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</si>
  <si>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</si>
  <si>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</si>
  <si>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</si>
  <si>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</si>
  <si>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</si>
  <si>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</si>
  <si>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</si>
  <si>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</si>
  <si>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</si>
  <si>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</si>
  <si>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</si>
  <si>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</si>
  <si>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</si>
  <si>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</si>
  <si>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</si>
  <si>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</si>
  <si>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</si>
  <si>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</si>
  <si>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</si>
  <si>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</si>
  <si>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</si>
  <si>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</si>
  <si>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</si>
  <si>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</si>
  <si>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</si>
  <si>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</si>
  <si>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</si>
  <si>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</si>
  <si>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</si>
  <si>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</si>
  <si>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</si>
  <si>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</si>
  <si>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</si>
  <si>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</si>
  <si>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</si>
  <si>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</si>
  <si>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</si>
  <si>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</si>
  <si>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</si>
  <si>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</si>
  <si>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</si>
  <si>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</si>
  <si>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</si>
  <si>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</si>
  <si>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</si>
  <si>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</si>
  <si>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</si>
  <si>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</si>
  <si>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</si>
  <si>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</si>
  <si>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</si>
  <si>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</si>
  <si>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</si>
  <si>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</si>
  <si>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</si>
  <si>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</si>
  <si>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</si>
  <si>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</si>
  <si>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</si>
  <si>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</si>
  <si>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</si>
  <si>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</si>
  <si>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</si>
  <si>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</si>
  <si>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</si>
  <si>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</si>
  <si>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</si>
  <si>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</si>
  <si>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</si>
  <si>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</si>
  <si>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</si>
  <si>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</si>
  <si>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</si>
  <si>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</si>
  <si>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</si>
  <si>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</si>
  <si>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</si>
  <si>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</si>
  <si>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</si>
  <si>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</si>
  <si>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</si>
  <si>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</si>
  <si>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</si>
  <si>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</si>
  <si>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</si>
  <si>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</si>
  <si>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</si>
  <si>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</si>
  <si>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</si>
  <si>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</si>
  <si>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</si>
  <si>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</si>
  <si>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</si>
  <si>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</si>
  <si>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</si>
  <si>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</si>
  <si>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</si>
  <si>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</si>
  <si>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</si>
  <si>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</si>
  <si>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</si>
  <si>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</si>
  <si>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</si>
  <si>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</si>
  <si>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</si>
  <si>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</si>
  <si>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</si>
  <si>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</si>
  <si>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</si>
  <si>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</si>
  <si>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</si>
  <si>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</si>
  <si>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</si>
  <si>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</si>
  <si>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</si>
  <si>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</si>
  <si>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</si>
  <si>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</si>
  <si>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</si>
  <si>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</si>
  <si>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</si>
  <si>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</si>
  <si>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</si>
  <si>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</si>
  <si>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</si>
  <si>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</si>
  <si>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</si>
  <si>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</si>
  <si>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</si>
  <si>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</si>
  <si>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</si>
  <si>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</si>
  <si>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</si>
  <si>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</si>
  <si>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</si>
  <si>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</si>
  <si>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</si>
  <si>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</si>
  <si>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</si>
  <si>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</si>
  <si>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</si>
  <si>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</si>
  <si>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</si>
  <si>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</si>
  <si>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</si>
  <si>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</si>
  <si>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</si>
  <si>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</si>
  <si>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</si>
  <si>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</si>
  <si>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</si>
  <si>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</si>
  <si>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</si>
  <si>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</si>
  <si>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</si>
  <si>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</si>
  <si>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</si>
  <si>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</si>
  <si>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</si>
  <si>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</si>
  <si>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</si>
  <si>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</si>
  <si>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</si>
  <si>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</si>
  <si>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</si>
  <si>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</si>
  <si>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</si>
  <si>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</si>
  <si>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</si>
  <si>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</si>
  <si>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</si>
  <si>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</si>
  <si>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</si>
  <si>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</si>
  <si>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</si>
  <si>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</si>
  <si>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</si>
  <si>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</si>
  <si>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</si>
  <si>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</si>
  <si>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</si>
  <si>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</si>
  <si>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</si>
  <si>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</si>
  <si>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</si>
  <si>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</si>
  <si>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</si>
  <si>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</si>
  <si>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</si>
  <si>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</si>
  <si>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</si>
  <si>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</si>
  <si>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</si>
  <si>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</si>
  <si>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</si>
  <si>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</si>
  <si>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</si>
  <si>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</si>
  <si>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</si>
  <si>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</si>
  <si>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</si>
  <si>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</si>
  <si>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</si>
  <si>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</si>
  <si>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</si>
  <si>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</si>
  <si>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</si>
  <si>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</si>
  <si>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</si>
  <si>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</si>
  <si>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</si>
  <si>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</si>
  <si>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</si>
  <si>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</si>
  <si>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</si>
  <si>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</si>
  <si>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</si>
  <si>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</si>
  <si>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</si>
  <si>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</si>
  <si>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</si>
  <si>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</si>
  <si>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</si>
  <si>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</si>
  <si>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</si>
  <si>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</si>
  <si>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</si>
  <si>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</si>
  <si>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</si>
  <si>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</si>
  <si>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</si>
  <si>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</si>
  <si>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</si>
  <si>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</si>
  <si>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</si>
  <si>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</si>
  <si>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</si>
  <si>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</si>
  <si>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</si>
  <si>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</si>
  <si>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</si>
  <si>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</si>
  <si>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</si>
  <si>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</si>
  <si>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</si>
  <si>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</si>
  <si>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</si>
  <si>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</si>
  <si>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</si>
  <si>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</si>
  <si>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</si>
  <si>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</si>
  <si>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</si>
  <si>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</si>
  <si>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</si>
  <si>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</si>
  <si>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</si>
  <si>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</si>
  <si>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</si>
  <si>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</si>
  <si>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</si>
  <si>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</si>
  <si>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</si>
  <si>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</si>
  <si>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</si>
  <si>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</si>
  <si>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</si>
  <si>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</si>
  <si>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</si>
  <si>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</si>
  <si>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</si>
  <si>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</si>
  <si>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</si>
  <si>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</si>
  <si>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</si>
  <si>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</si>
  <si>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</si>
  <si>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</si>
  <si>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</si>
  <si>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</si>
  <si>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</si>
  <si>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</si>
  <si>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</si>
  <si>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</si>
  <si>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</si>
  <si>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</si>
  <si>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</si>
  <si>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</si>
  <si>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</si>
  <si>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</si>
  <si>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</si>
  <si>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</si>
  <si>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</si>
  <si>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</si>
  <si>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</si>
  <si>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</si>
  <si>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</si>
  <si>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</si>
  <si>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</si>
  <si>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</si>
  <si>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</si>
  <si>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</si>
  <si>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</si>
  <si>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</si>
  <si>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</si>
  <si>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</si>
  <si>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</si>
  <si>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</si>
  <si>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</si>
  <si>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</si>
  <si>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</si>
  <si>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</si>
  <si>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</si>
  <si>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</si>
  <si>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</si>
  <si>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</si>
  <si>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</si>
  <si>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</si>
  <si>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</si>
  <si>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</si>
  <si>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</si>
  <si>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</si>
  <si>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</si>
  <si>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</si>
  <si>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</si>
  <si>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</si>
  <si>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</si>
  <si>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</si>
  <si>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</si>
  <si>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</si>
  <si>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</si>
  <si>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</si>
  <si>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</si>
  <si>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</si>
  <si>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</si>
  <si>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</si>
  <si>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</si>
  <si>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</si>
  <si>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</si>
  <si>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</si>
  <si>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</si>
  <si>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</si>
  <si>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</si>
  <si>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</si>
  <si>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</si>
  <si>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</si>
  <si>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</si>
  <si>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</si>
  <si>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</si>
  <si>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</si>
  <si>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</si>
  <si>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</si>
  <si>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</si>
  <si>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</si>
  <si>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</si>
  <si>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</si>
  <si>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</si>
  <si>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</si>
  <si>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</si>
  <si>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</si>
  <si>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</si>
  <si>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</si>
  <si>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</si>
  <si>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</si>
  <si>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</si>
  <si>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</si>
  <si>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</si>
  <si>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</si>
  <si>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</si>
  <si>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</si>
  <si>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</si>
  <si>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</si>
  <si>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</si>
  <si>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</si>
  <si>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</si>
  <si>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</si>
  <si>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</si>
  <si>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</si>
  <si>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</si>
  <si>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</si>
  <si>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</si>
  <si>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</si>
  <si>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</si>
  <si>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</si>
  <si>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</si>
  <si>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</si>
  <si>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</si>
  <si>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</si>
  <si>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</si>
  <si>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</si>
  <si>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</si>
  <si>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</si>
  <si>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</si>
  <si>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</si>
  <si>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</si>
  <si>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</si>
  <si>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</si>
  <si>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</si>
  <si>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</si>
  <si>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</si>
  <si>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</si>
  <si>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</si>
  <si>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</si>
  <si>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</si>
  <si>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</si>
  <si>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</si>
  <si>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</si>
  <si>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</si>
  <si>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</si>
  <si>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</si>
  <si>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</si>
  <si>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</si>
  <si>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</si>
  <si>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</si>
  <si>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</si>
  <si>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</si>
  <si>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</si>
  <si>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</si>
  <si>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</si>
  <si>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</si>
  <si>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</si>
  <si>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</si>
  <si>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</si>
  <si>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</si>
  <si>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</si>
  <si>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</si>
  <si>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</si>
  <si>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</si>
  <si>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</si>
  <si>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</si>
  <si>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</si>
  <si>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</si>
  <si>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</si>
  <si>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</si>
  <si>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</si>
  <si>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</si>
  <si>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</si>
  <si>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</si>
  <si>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</si>
  <si>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</si>
  <si>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</si>
  <si>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</si>
  <si>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</si>
  <si>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</si>
  <si>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</si>
  <si>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</si>
  <si>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</si>
  <si>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</si>
  <si>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</si>
  <si>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</si>
  <si>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</si>
  <si>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</si>
  <si>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</si>
  <si>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</si>
  <si>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</si>
  <si>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</si>
  <si>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</si>
  <si>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</si>
  <si>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</si>
  <si>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</si>
  <si>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</si>
  <si>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</si>
  <si>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</si>
  <si>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</si>
  <si>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</si>
  <si>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</si>
  <si>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</si>
  <si>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</si>
  <si>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</si>
  <si>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</si>
  <si>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</si>
  <si>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</si>
  <si>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</si>
  <si>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</si>
  <si>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</si>
  <si>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</si>
  <si>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</si>
  <si>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</si>
  <si>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</si>
  <si>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</si>
  <si>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</si>
  <si>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</si>
  <si>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</si>
  <si>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</si>
  <si>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</si>
  <si>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</si>
  <si>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</si>
  <si>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</si>
  <si>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</si>
  <si>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</si>
  <si>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</si>
  <si>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</si>
  <si>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</si>
  <si>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</si>
  <si>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</si>
  <si>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</si>
  <si>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</si>
  <si>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</si>
  <si>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</si>
  <si>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</si>
  <si>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</si>
  <si>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</si>
  <si>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</si>
  <si>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</si>
  <si>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</si>
  <si>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</si>
  <si>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</si>
  <si>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</si>
  <si>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</si>
  <si>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</si>
  <si>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</si>
  <si>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</si>
  <si>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</si>
  <si>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</si>
  <si>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</si>
  <si>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</si>
  <si>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</si>
  <si>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</si>
  <si>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</si>
  <si>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</si>
  <si>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</si>
  <si>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</si>
  <si>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</si>
  <si>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</si>
  <si>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</si>
  <si>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</si>
  <si>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</si>
  <si>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</si>
  <si>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</si>
  <si>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</si>
  <si>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</si>
  <si>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</si>
  <si>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</si>
  <si>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</si>
  <si>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</si>
  <si>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</si>
  <si>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</si>
  <si>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</si>
  <si>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</si>
  <si>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</si>
  <si>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</si>
  <si>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</si>
  <si>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</si>
  <si>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</si>
  <si>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</si>
  <si>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</si>
  <si>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</si>
  <si>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</si>
  <si>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</si>
  <si>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</si>
  <si>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</si>
  <si>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</si>
  <si>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</si>
  <si>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</si>
  <si>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</si>
  <si>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</si>
  <si>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</si>
  <si>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</si>
  <si>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</si>
  <si>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</si>
  <si>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</si>
  <si>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</si>
  <si>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</si>
  <si>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</si>
  <si>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</si>
  <si>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</si>
  <si>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</si>
  <si>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</si>
  <si>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</si>
  <si>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</si>
  <si>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</si>
  <si>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</si>
  <si>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</si>
  <si>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</si>
  <si>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</si>
  <si>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</si>
  <si>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</si>
  <si>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</si>
  <si>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</si>
  <si>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</si>
  <si>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</si>
  <si>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</si>
  <si>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</si>
  <si>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</si>
  <si>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</si>
  <si>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</si>
  <si>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</si>
  <si>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</si>
  <si>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</si>
  <si>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</si>
  <si>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</si>
  <si>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</si>
  <si>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</si>
  <si>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</si>
  <si>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</si>
  <si>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</si>
  <si>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</si>
  <si>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</si>
  <si>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</si>
  <si>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</si>
  <si>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</si>
  <si>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</si>
  <si>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</si>
  <si>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</si>
  <si>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</si>
  <si>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</si>
  <si>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</si>
  <si>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</si>
  <si>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</si>
  <si>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</si>
  <si>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</si>
  <si>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</si>
  <si>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</si>
  <si>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</si>
  <si>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</si>
  <si>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</si>
  <si>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</si>
  <si>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</si>
  <si>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</si>
  <si>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</si>
  <si>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</si>
  <si>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</si>
  <si>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</si>
  <si>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</si>
  <si>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</si>
  <si>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</si>
  <si>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</si>
  <si>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</si>
  <si>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</si>
  <si>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</si>
  <si>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</si>
  <si>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</si>
  <si>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</si>
  <si>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</si>
  <si>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</si>
  <si>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</si>
  <si>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</si>
  <si>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</si>
  <si>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</si>
  <si>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</si>
  <si>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</si>
  <si>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</si>
  <si>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</si>
  <si>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</si>
  <si>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</si>
  <si>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</si>
  <si>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</si>
  <si>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</si>
  <si>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</si>
  <si>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</si>
  <si>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</si>
  <si>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</si>
  <si>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</si>
  <si>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</si>
  <si>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</si>
  <si>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</si>
  <si>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</si>
  <si>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</si>
  <si>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</si>
  <si>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</si>
  <si>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</si>
  <si>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</si>
  <si>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</si>
  <si>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</si>
  <si>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</si>
  <si>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</si>
  <si>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</si>
  <si>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</si>
  <si>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</si>
  <si>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</si>
  <si>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</si>
  <si>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</si>
  <si>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</si>
  <si>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</si>
  <si>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</si>
  <si>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</si>
  <si>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</si>
  <si>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</si>
  <si>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</si>
  <si>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</si>
  <si>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</si>
  <si>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</si>
  <si>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</si>
  <si>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</si>
  <si>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</si>
  <si>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</si>
  <si>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</si>
  <si>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</si>
  <si>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</si>
  <si>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</si>
  <si>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</si>
  <si>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</si>
  <si>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</si>
  <si>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</si>
  <si>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</si>
  <si>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</si>
  <si>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</si>
  <si>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</si>
  <si>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</si>
  <si>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</si>
  <si>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</si>
  <si>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</si>
  <si>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</si>
  <si>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</si>
  <si>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</si>
  <si>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</si>
  <si>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</si>
  <si>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</si>
  <si>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</si>
  <si>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</si>
  <si>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</si>
  <si>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</si>
  <si>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</si>
  <si>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</si>
  <si>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</si>
  <si>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</si>
  <si>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</si>
  <si>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</si>
  <si>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</si>
  <si>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</si>
  <si>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</si>
  <si>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</si>
  <si>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</si>
  <si>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</si>
  <si>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</si>
  <si>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</si>
  <si>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</si>
  <si>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</si>
  <si>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</si>
  <si>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</si>
  <si>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</si>
  <si>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</si>
  <si>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</si>
  <si>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</si>
  <si>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</si>
  <si>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</si>
  <si>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</si>
  <si>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</si>
  <si>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</si>
  <si>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</si>
  <si>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</si>
  <si>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</si>
  <si>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</si>
  <si>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</si>
  <si>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</si>
  <si>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</si>
  <si>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</si>
  <si>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</si>
  <si>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</si>
  <si>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</si>
  <si>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</si>
  <si>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</si>
  <si>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</si>
  <si>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</si>
  <si>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</si>
  <si>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</si>
  <si>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</si>
  <si>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</si>
  <si>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</si>
  <si>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</si>
  <si>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</si>
  <si>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</si>
  <si>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</si>
  <si>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</si>
  <si>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</si>
  <si>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</si>
  <si>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</si>
  <si>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</si>
  <si>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</si>
  <si>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</si>
  <si>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</si>
  <si>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</si>
  <si>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</si>
  <si>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</si>
  <si>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</si>
  <si>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</si>
  <si>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</si>
  <si>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</si>
  <si>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</si>
  <si>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</si>
  <si>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</si>
  <si>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</si>
  <si>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</si>
  <si>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</si>
  <si>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</si>
  <si>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</si>
  <si>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</si>
  <si>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</si>
  <si>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</si>
  <si>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</si>
  <si>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</si>
  <si>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</si>
  <si>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</si>
  <si>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</si>
  <si>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</si>
  <si>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</si>
  <si>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</si>
  <si>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</si>
  <si>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</si>
  <si>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</si>
  <si>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</si>
  <si>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</si>
  <si>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</si>
  <si>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</si>
  <si>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</si>
  <si>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</si>
  <si>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</si>
  <si>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</si>
  <si>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</si>
  <si>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</si>
  <si>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</si>
  <si>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</si>
  <si>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</si>
  <si>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</si>
  <si>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</si>
  <si>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</si>
  <si>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</si>
  <si>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</si>
  <si>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</si>
  <si>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</si>
  <si>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</si>
  <si>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</si>
  <si>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</si>
  <si>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</si>
  <si>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</si>
  <si>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</si>
  <si>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</si>
  <si>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</si>
  <si>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</si>
  <si>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</si>
  <si>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</si>
  <si>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</si>
  <si>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</si>
  <si>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</si>
  <si>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</si>
  <si>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</si>
  <si>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</si>
  <si>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</si>
  <si>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</si>
  <si>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</si>
  <si>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</si>
  <si>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</si>
  <si>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</si>
  <si>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</si>
  <si>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</si>
  <si>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</si>
  <si>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</si>
  <si>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</si>
  <si>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</si>
  <si>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</si>
  <si>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</si>
  <si>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</si>
  <si>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</si>
  <si>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</si>
  <si>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</si>
  <si>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</si>
  <si>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</si>
  <si>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</si>
  <si>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</si>
  <si>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</si>
  <si>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</si>
  <si>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</si>
  <si>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</si>
  <si>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</si>
  <si>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</si>
  <si>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</si>
  <si>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</si>
  <si>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</si>
  <si>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</si>
  <si>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</si>
  <si>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</si>
  <si>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</si>
  <si>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</si>
  <si>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</si>
  <si>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</si>
  <si>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</si>
  <si>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</si>
  <si>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</si>
  <si>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</si>
  <si>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</si>
  <si>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</si>
  <si>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</si>
  <si>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</si>
  <si>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</si>
  <si>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</si>
  <si>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</si>
  <si>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</si>
  <si>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</si>
  <si>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</si>
  <si>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</si>
  <si>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</si>
  <si>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</si>
  <si>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</si>
  <si>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</si>
  <si>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</si>
  <si>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</si>
  <si>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</si>
  <si>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</si>
  <si>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</si>
  <si>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</si>
  <si>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</si>
  <si>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</si>
  <si>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</si>
  <si>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</si>
  <si>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</si>
  <si>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</si>
  <si>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</si>
  <si>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</si>
  <si>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</si>
  <si>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</si>
  <si>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</si>
  <si>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</si>
  <si>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</si>
  <si>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</si>
  <si>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</si>
  <si>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</si>
  <si>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</si>
  <si>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</si>
  <si>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</si>
  <si>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</si>
  <si>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</si>
  <si>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</si>
  <si>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</si>
  <si>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</si>
  <si>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</si>
  <si>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</si>
  <si>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</si>
  <si>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</si>
  <si>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</si>
  <si>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</si>
  <si>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</si>
  <si>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</si>
  <si>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</si>
  <si>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</si>
  <si>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</si>
  <si>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</si>
  <si>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</si>
  <si>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</si>
  <si>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</si>
  <si>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</si>
  <si>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</si>
  <si>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</si>
  <si>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</si>
  <si>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</si>
  <si>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</si>
  <si>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</si>
  <si>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</si>
  <si>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</si>
  <si>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</si>
  <si>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</si>
  <si>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</si>
  <si>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</si>
  <si>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</si>
  <si>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</si>
  <si>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</si>
  <si>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</si>
  <si>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</si>
  <si>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</si>
  <si>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</si>
  <si>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</si>
  <si>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</si>
  <si>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</si>
  <si>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</si>
  <si>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</si>
  <si>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</si>
  <si>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</si>
  <si>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</si>
  <si>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</si>
  <si>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</si>
  <si>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</si>
  <si>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</si>
  <si>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</si>
  <si>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</si>
  <si>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</si>
  <si>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</si>
  <si>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</si>
  <si>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</si>
  <si>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</si>
  <si>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</si>
  <si>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</si>
  <si>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</si>
  <si>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</si>
  <si>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</si>
  <si>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</si>
  <si>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</si>
  <si>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</si>
  <si>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</si>
  <si>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</si>
  <si>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</si>
  <si>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</si>
  <si>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</si>
  <si>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</si>
  <si>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</si>
  <si>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</si>
  <si>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</si>
  <si>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</si>
  <si>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</si>
  <si>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</si>
  <si>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</si>
  <si>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</si>
  <si>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</si>
  <si>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</si>
  <si>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</si>
  <si>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</si>
  <si>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</si>
  <si>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</si>
  <si>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</si>
  <si>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</si>
  <si>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</si>
  <si>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</si>
  <si>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</si>
  <si>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</si>
  <si>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</si>
  <si>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</si>
  <si>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</si>
  <si>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</si>
  <si>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</si>
  <si>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</si>
  <si>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</si>
  <si>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</si>
  <si>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</si>
  <si>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</si>
  <si>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</si>
  <si>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</si>
  <si>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</si>
  <si>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</si>
  <si>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</si>
  <si>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</si>
  <si>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</si>
  <si>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</si>
  <si>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</si>
  <si>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</si>
  <si>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</si>
  <si>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</si>
  <si>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</si>
  <si>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</si>
  <si>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</si>
  <si>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</si>
  <si>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</si>
  <si>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</si>
  <si>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</si>
  <si>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</si>
  <si>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</si>
  <si>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</si>
  <si>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</si>
  <si>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</si>
  <si>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</si>
  <si>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</si>
  <si>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</si>
  <si>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</si>
  <si>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</si>
  <si>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</si>
  <si>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</si>
  <si>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</si>
  <si>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</si>
  <si>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</si>
  <si>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</si>
  <si>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</si>
  <si>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</si>
  <si>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</si>
  <si>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</si>
  <si>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</si>
  <si>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</si>
  <si>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</si>
  <si>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</si>
  <si>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</si>
  <si>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</si>
  <si>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</si>
  <si>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</si>
  <si>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</si>
  <si>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</si>
  <si>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</si>
  <si>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</si>
  <si>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</si>
  <si>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</si>
  <si>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</si>
  <si>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</si>
  <si>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</si>
  <si>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</si>
  <si>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</si>
  <si>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</si>
  <si>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</si>
  <si>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</si>
  <si>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</si>
  <si>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</si>
  <si>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</si>
  <si>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</si>
  <si>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</si>
  <si>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</si>
  <si>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</si>
  <si>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</si>
  <si>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</si>
  <si>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</si>
  <si>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</si>
  <si>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</si>
  <si>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</si>
  <si>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</si>
  <si>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</si>
  <si>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</si>
  <si>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</si>
  <si>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</si>
  <si>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</si>
  <si>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</si>
  <si>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</si>
  <si>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</si>
  <si>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</si>
  <si>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</si>
  <si>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</si>
  <si>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</si>
  <si>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</si>
  <si>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</si>
  <si>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</si>
  <si>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</si>
  <si>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</si>
  <si>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</si>
  <si>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</si>
  <si>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</si>
  <si>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</si>
  <si>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</si>
  <si>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</si>
  <si>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</si>
  <si>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</si>
  <si>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</si>
  <si>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</si>
  <si>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</si>
  <si>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</si>
  <si>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</si>
  <si>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</si>
  <si>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</si>
  <si>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</si>
  <si>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</si>
  <si>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</si>
  <si>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</si>
  <si>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</si>
  <si>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</si>
  <si>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</si>
  <si>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</si>
  <si>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</si>
  <si>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</si>
  <si>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</si>
  <si>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</si>
  <si>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</si>
  <si>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</si>
  <si>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</si>
  <si>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</si>
  <si>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</si>
  <si>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</si>
  <si>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</si>
  <si>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</si>
  <si>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</si>
  <si>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</si>
  <si>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</si>
  <si>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</si>
  <si>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</si>
  <si>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</si>
  <si>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</si>
  <si>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</si>
  <si>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</si>
  <si>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</si>
  <si>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</si>
  <si>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</si>
  <si>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</si>
  <si>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</si>
  <si>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</si>
  <si>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</si>
  <si>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</si>
  <si>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</si>
  <si>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</si>
  <si>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</si>
  <si>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</si>
  <si>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</si>
  <si>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</si>
  <si>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</si>
  <si>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</si>
  <si>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</si>
  <si>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</si>
  <si>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</si>
  <si>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</si>
  <si>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</si>
  <si>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</si>
  <si>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</si>
  <si>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</si>
  <si>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</si>
  <si>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</si>
  <si>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</si>
  <si>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</si>
  <si>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</si>
  <si>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</si>
  <si>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</si>
  <si>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</si>
  <si>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</si>
  <si>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</si>
  <si>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</si>
  <si>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</si>
  <si>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</si>
  <si>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</si>
  <si>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</si>
  <si>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</si>
  <si>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</si>
  <si>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</si>
  <si>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</si>
  <si>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</si>
  <si>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</si>
  <si>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</si>
  <si>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</si>
  <si>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</si>
  <si>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</si>
  <si>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</si>
  <si>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</si>
  <si>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</si>
  <si>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</si>
  <si>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</si>
  <si>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</si>
  <si>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</si>
  <si>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</si>
  <si>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</si>
  <si>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</si>
  <si>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</si>
  <si>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</si>
  <si>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</si>
  <si>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</si>
  <si>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</si>
  <si>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</si>
  <si>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</si>
  <si>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</si>
  <si>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</si>
  <si>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</si>
  <si>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</si>
  <si>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</si>
  <si>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</si>
  <si>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</si>
  <si>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</si>
  <si>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</si>
  <si>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</si>
  <si>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</si>
  <si>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</si>
  <si>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</si>
  <si>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</si>
  <si>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</si>
  <si>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</si>
  <si>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</si>
  <si>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</si>
  <si>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</si>
  <si>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</si>
  <si>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</si>
  <si>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</si>
  <si>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</si>
  <si>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</si>
  <si>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</si>
  <si>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</si>
  <si>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</si>
  <si>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</si>
  <si>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</si>
  <si>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</si>
  <si>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</si>
  <si>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</si>
  <si>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</si>
  <si>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</si>
  <si>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</si>
  <si>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</si>
  <si>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</si>
  <si>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</si>
  <si>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</si>
  <si>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</si>
  <si>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</si>
  <si>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</si>
  <si>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</si>
  <si>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</si>
  <si>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</si>
  <si>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</si>
  <si>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</si>
  <si>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</si>
  <si>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</si>
  <si>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</si>
  <si>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</si>
  <si>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</si>
  <si>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</si>
  <si>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</si>
  <si>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</si>
  <si>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</si>
  <si>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</si>
  <si>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</si>
  <si>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</si>
  <si>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</si>
  <si>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</si>
  <si>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</si>
  <si>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</si>
  <si>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</si>
  <si>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</si>
  <si>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</si>
  <si>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</si>
  <si>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</si>
  <si>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</si>
  <si>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</si>
  <si>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</si>
  <si>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</si>
  <si>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</si>
  <si>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</si>
  <si>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</si>
  <si>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</si>
  <si>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</si>
  <si>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</si>
  <si>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</si>
  <si>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</si>
  <si>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</si>
  <si>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</si>
  <si>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</si>
  <si>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</si>
  <si>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</si>
  <si>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</si>
  <si>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</si>
  <si>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</si>
  <si>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</si>
  <si>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</si>
  <si>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</si>
  <si>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</si>
  <si>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</si>
  <si>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</si>
  <si>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</si>
  <si>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</si>
  <si>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</si>
  <si>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</si>
  <si>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</si>
  <si>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</si>
  <si>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</si>
  <si>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</si>
  <si>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</si>
  <si>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</si>
  <si>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</si>
  <si>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</si>
  <si>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</si>
  <si>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</si>
  <si>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</si>
  <si>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</si>
  <si>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</si>
  <si>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</si>
  <si>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</si>
  <si>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</si>
  <si>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</si>
  <si>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</si>
  <si>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</si>
  <si>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</si>
  <si>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</si>
  <si>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</si>
  <si>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</si>
  <si>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</si>
  <si>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</si>
  <si>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</si>
  <si>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</si>
  <si>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</si>
  <si>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</si>
  <si>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</si>
  <si>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</si>
  <si>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</si>
  <si>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</si>
  <si>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</si>
  <si>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</si>
  <si>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</si>
  <si>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</si>
  <si>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</si>
  <si>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</si>
  <si>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</si>
  <si>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</si>
  <si>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</si>
  <si>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</si>
  <si>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</si>
  <si>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</si>
  <si>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</si>
  <si>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</si>
  <si>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</si>
  <si>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</si>
  <si>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</si>
  <si>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</si>
  <si>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</si>
  <si>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</si>
  <si>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</si>
  <si>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</si>
  <si>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</si>
  <si>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</si>
  <si>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</si>
  <si>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</si>
  <si>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</si>
  <si>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</si>
  <si>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</si>
  <si>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</si>
  <si>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</si>
  <si>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</si>
  <si>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</si>
  <si>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</si>
  <si>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</si>
  <si>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</si>
  <si>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</si>
  <si>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</si>
  <si>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</si>
  <si>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</si>
  <si>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</si>
  <si>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</si>
  <si>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</si>
  <si>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</si>
  <si>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</si>
  <si>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</si>
  <si>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</si>
  <si>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</si>
  <si>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</si>
  <si>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</si>
  <si>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</si>
  <si>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</si>
  <si>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</si>
  <si>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</si>
  <si>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</si>
  <si>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</si>
  <si>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</si>
  <si>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</si>
  <si>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</si>
  <si>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</si>
  <si>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</si>
  <si>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</si>
  <si>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</si>
  <si>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</si>
  <si>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</si>
  <si>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</si>
  <si>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</si>
  <si>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</si>
  <si>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</si>
  <si>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</si>
  <si>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</si>
  <si>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</si>
  <si>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</si>
  <si>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</si>
  <si>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</si>
  <si>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</si>
  <si>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</si>
  <si>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</si>
  <si>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</si>
  <si>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</si>
  <si>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</si>
  <si>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</si>
  <si>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</si>
  <si>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</si>
  <si>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</si>
  <si>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</si>
  <si>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</si>
  <si>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</si>
  <si>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</si>
  <si>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</si>
  <si>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</si>
  <si>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</si>
  <si>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</si>
  <si>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</si>
  <si>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</si>
  <si>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</si>
  <si>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</si>
  <si>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</si>
  <si>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</si>
  <si>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</si>
  <si>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</si>
  <si>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</si>
  <si>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</si>
  <si>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</si>
  <si>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</si>
  <si>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</si>
  <si>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</si>
  <si>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</si>
  <si>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</si>
  <si>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</si>
  <si>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</si>
  <si>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</si>
  <si>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</si>
  <si>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</si>
  <si>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</si>
  <si>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</si>
  <si>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</si>
  <si>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</si>
  <si>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</si>
  <si>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</si>
  <si>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</si>
  <si>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</si>
  <si>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</si>
  <si>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</si>
  <si>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</si>
  <si>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</si>
  <si>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</si>
  <si>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</si>
  <si>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</si>
  <si>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</si>
  <si>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</si>
  <si>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</si>
  <si>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</si>
  <si>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</si>
  <si>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</si>
  <si>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</si>
  <si>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</si>
  <si>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</si>
  <si>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</si>
  <si>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</si>
  <si>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</si>
  <si>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</si>
  <si>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</si>
  <si>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</si>
  <si>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</si>
  <si>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</si>
  <si>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</si>
  <si>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</si>
  <si>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</si>
  <si>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</si>
  <si>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</si>
  <si>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</si>
  <si>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</si>
  <si>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</si>
  <si>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</si>
  <si>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</si>
  <si>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</si>
  <si>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</si>
  <si>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</si>
  <si>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</si>
  <si>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</si>
  <si>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</si>
  <si>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</si>
  <si>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</si>
  <si>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</si>
  <si>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</si>
  <si>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</si>
  <si>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</si>
  <si>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</si>
  <si>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</si>
  <si>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</si>
  <si>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</si>
  <si>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</si>
  <si>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</si>
  <si>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</si>
  <si>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</si>
  <si>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</si>
  <si>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</si>
  <si>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</si>
  <si>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</si>
  <si>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</si>
  <si>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</si>
  <si>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</si>
  <si>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</si>
  <si>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</si>
  <si>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</si>
  <si>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</si>
  <si>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</si>
  <si>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</si>
  <si>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</si>
  <si>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</si>
  <si>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</si>
  <si>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</si>
  <si>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</si>
  <si>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</si>
  <si>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</si>
  <si>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</si>
  <si>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</si>
  <si>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</si>
  <si>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</si>
  <si>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</si>
  <si>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</si>
  <si>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</si>
  <si>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</si>
  <si>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</si>
  <si>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</si>
  <si>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</si>
  <si>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</si>
  <si>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</si>
  <si>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</si>
  <si>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</si>
  <si>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</si>
  <si>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</si>
  <si>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</si>
  <si>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</si>
  <si>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</si>
  <si>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</si>
  <si>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</si>
  <si>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</si>
  <si>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</si>
  <si>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</si>
  <si>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</si>
  <si>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</si>
  <si>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</si>
  <si>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</si>
  <si>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</si>
  <si>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</si>
  <si>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</si>
  <si>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</si>
  <si>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</si>
  <si>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</si>
  <si>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</si>
  <si>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</si>
  <si>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</si>
  <si>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</si>
  <si>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</si>
  <si>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</si>
  <si>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</si>
  <si>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</si>
  <si>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</si>
  <si>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</si>
  <si>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</si>
  <si>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</si>
  <si>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</si>
  <si>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</si>
  <si>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</si>
  <si>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</si>
  <si>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</si>
  <si>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</si>
  <si>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</si>
  <si>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</si>
  <si>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</si>
  <si>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</si>
  <si>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</si>
  <si>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</si>
  <si>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</si>
  <si>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</si>
  <si>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</si>
  <si>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</si>
  <si>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</si>
  <si>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</si>
  <si>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</si>
  <si>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</si>
  <si>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</si>
  <si>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</si>
  <si>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</si>
  <si>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</si>
  <si>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</si>
  <si>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</si>
  <si>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</si>
  <si>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</si>
  <si>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</si>
  <si>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</si>
  <si>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</si>
  <si>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</si>
  <si>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</si>
  <si>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</si>
  <si>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</si>
  <si>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</si>
  <si>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</si>
  <si>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</si>
  <si>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</si>
  <si>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</si>
  <si>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</si>
  <si>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</si>
  <si>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</si>
  <si>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</si>
  <si>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</si>
  <si>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</si>
  <si>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</si>
  <si>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</si>
  <si>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</si>
  <si>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</si>
  <si>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</si>
  <si>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</si>
  <si>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</si>
  <si>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</si>
  <si>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</si>
  <si>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</si>
  <si>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</si>
  <si>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</si>
  <si>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</si>
  <si>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</si>
  <si>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</si>
  <si>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</si>
  <si>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</si>
  <si>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</si>
  <si>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</si>
  <si>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</si>
  <si>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</si>
  <si>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</si>
  <si>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</si>
  <si>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</si>
  <si>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</si>
  <si>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</si>
  <si>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</si>
  <si>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</si>
  <si>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</si>
  <si>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</si>
  <si>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</si>
  <si>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</si>
  <si>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</si>
  <si>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</si>
  <si>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</si>
  <si>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</si>
  <si>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</si>
  <si>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</si>
  <si>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</si>
  <si>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</si>
  <si>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</si>
  <si>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</si>
  <si>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</si>
  <si>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</si>
  <si>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</si>
  <si>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</si>
  <si>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</si>
  <si>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</si>
  <si>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</si>
  <si>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</si>
  <si>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</si>
  <si>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</si>
  <si>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</si>
  <si>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</si>
  <si>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</si>
  <si>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</si>
  <si>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</si>
  <si>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</si>
  <si>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</si>
  <si>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</si>
  <si>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</si>
  <si>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</si>
  <si>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</si>
  <si>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</si>
  <si>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</si>
  <si>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</si>
  <si>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</si>
  <si>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</si>
  <si>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</si>
  <si>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</si>
  <si>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</si>
  <si>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</si>
  <si>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</si>
  <si>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</si>
  <si>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</si>
  <si>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</si>
  <si>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</si>
  <si>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</si>
  <si>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</si>
  <si>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</si>
  <si>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</si>
  <si>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</si>
  <si>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</si>
  <si>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</si>
  <si>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</si>
  <si>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</si>
  <si>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</si>
  <si>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</si>
  <si>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</si>
  <si>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</si>
  <si>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</si>
  <si>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</si>
  <si>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</si>
  <si>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</si>
  <si>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</si>
  <si>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</si>
  <si>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</si>
  <si>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</si>
  <si>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</si>
  <si>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</si>
  <si>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</si>
  <si>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</si>
  <si>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</si>
  <si>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</si>
  <si>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</si>
  <si>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</si>
  <si>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</si>
  <si>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</si>
  <si>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</si>
  <si>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</si>
  <si>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</si>
  <si>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</si>
  <si>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</si>
  <si>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</si>
  <si>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</si>
  <si>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</si>
  <si>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</si>
  <si>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</si>
  <si>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</si>
  <si>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</si>
  <si>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</si>
  <si>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</si>
  <si>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</si>
  <si>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</si>
  <si>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</si>
  <si>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</si>
  <si>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</si>
  <si>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</si>
  <si>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</si>
  <si>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</si>
  <si>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</si>
  <si>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</si>
  <si>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</si>
  <si>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</si>
  <si>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</si>
  <si>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</si>
  <si>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</si>
  <si>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</si>
  <si>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</si>
  <si>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</si>
  <si>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</si>
  <si>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</si>
  <si>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</si>
  <si>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</si>
  <si>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</si>
  <si>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</si>
  <si>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</si>
  <si>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</si>
  <si>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</si>
  <si>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</si>
  <si>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</si>
  <si>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</si>
  <si>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</si>
  <si>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</si>
  <si>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</si>
  <si>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</si>
  <si>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</si>
  <si>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</si>
  <si>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</si>
  <si>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</si>
  <si>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</si>
  <si>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</si>
  <si>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</si>
  <si>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</si>
  <si>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</si>
  <si>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</si>
  <si>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</si>
  <si>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</si>
  <si>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</si>
  <si>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</si>
  <si>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</si>
  <si>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</si>
  <si>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</si>
  <si>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</si>
  <si>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</si>
  <si>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</si>
  <si>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</si>
  <si>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</si>
  <si>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</si>
  <si>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</si>
  <si>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</si>
  <si>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</si>
  <si>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</si>
  <si>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</si>
  <si>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</si>
  <si>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</si>
  <si>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</si>
  <si>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</si>
  <si>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</si>
  <si>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</si>
  <si>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</si>
  <si>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</si>
  <si>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</si>
  <si>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</si>
  <si>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</si>
  <si>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</si>
  <si>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</si>
  <si>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</si>
  <si>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</si>
  <si>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</si>
  <si>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</si>
  <si>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</si>
  <si>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</si>
  <si>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</si>
  <si>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</si>
  <si>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</si>
  <si>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</si>
  <si>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</si>
  <si>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</si>
  <si>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</si>
  <si>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</si>
  <si>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</si>
  <si>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</si>
  <si>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</si>
  <si>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</si>
  <si>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</si>
  <si>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</si>
  <si>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</si>
  <si>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</si>
  <si>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</si>
  <si>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</si>
  <si>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</si>
  <si>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</si>
  <si>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</si>
  <si>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</si>
  <si>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</si>
  <si>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</si>
  <si>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</si>
  <si>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</si>
  <si>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</si>
  <si>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</si>
  <si>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</si>
  <si>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</si>
  <si>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</si>
  <si>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</si>
  <si>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</si>
  <si>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</si>
  <si>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</si>
  <si>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</si>
  <si>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</si>
  <si>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</si>
  <si>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</si>
  <si>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</si>
  <si>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</si>
  <si>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</si>
  <si>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</si>
  <si>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</si>
  <si>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</si>
  <si>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</si>
  <si>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</si>
  <si>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</si>
  <si>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</si>
  <si>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</si>
  <si>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</si>
  <si>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</si>
  <si>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</si>
  <si>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</si>
  <si>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</si>
  <si>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</si>
  <si>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</si>
  <si>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</si>
  <si>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</si>
  <si>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</si>
  <si>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</si>
  <si>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</si>
  <si>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</si>
  <si>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</si>
  <si>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</si>
  <si>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</si>
  <si>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</si>
  <si>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</si>
  <si>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</si>
  <si>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</si>
  <si>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</si>
  <si>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</si>
  <si>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</si>
  <si>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</si>
  <si>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</si>
  <si>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</si>
  <si>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</si>
  <si>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</si>
  <si>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</si>
  <si>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</si>
  <si>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</si>
  <si>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</si>
  <si>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</si>
  <si>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</si>
  <si>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</si>
  <si>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</si>
  <si>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</si>
  <si>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</si>
  <si>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</si>
  <si>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</si>
  <si>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</si>
  <si>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</si>
  <si>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</si>
  <si>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</si>
  <si>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</si>
  <si>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</si>
  <si>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</si>
  <si>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</si>
  <si>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</si>
  <si>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</si>
  <si>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</si>
  <si>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</si>
  <si>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</si>
  <si>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</si>
  <si>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</si>
  <si>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</si>
  <si>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</si>
  <si>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</si>
  <si>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</si>
  <si>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</si>
  <si>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</si>
  <si>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</si>
  <si>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</si>
  <si>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</si>
  <si>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</si>
  <si>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</si>
  <si>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</si>
  <si>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</si>
  <si>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</si>
  <si>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</si>
  <si>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</si>
  <si>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</si>
  <si>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</si>
  <si>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</si>
  <si>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</si>
  <si>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</si>
  <si>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</si>
  <si>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</si>
  <si>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</si>
  <si>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</si>
  <si>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</si>
  <si>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</si>
  <si>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</si>
  <si>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</si>
  <si>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</si>
  <si>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</si>
  <si>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</si>
  <si>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</si>
  <si>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</si>
  <si>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</si>
  <si>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</si>
  <si>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</si>
  <si>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</si>
  <si>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</si>
  <si>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</si>
  <si>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</si>
  <si>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</si>
  <si>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</si>
  <si>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</si>
  <si>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</si>
  <si>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</si>
  <si>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</si>
  <si>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</si>
  <si>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</si>
  <si>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</si>
  <si>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</si>
  <si>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</si>
  <si>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</si>
  <si>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</si>
  <si>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</si>
  <si>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</si>
  <si>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</si>
  <si>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</si>
  <si>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</si>
  <si>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</si>
  <si>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</si>
  <si>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</si>
  <si>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</si>
  <si>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</si>
  <si>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</si>
  <si>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</si>
  <si>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</si>
  <si>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</si>
  <si>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</si>
  <si>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</si>
  <si>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</si>
  <si>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</si>
  <si>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</si>
  <si>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</si>
  <si>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</si>
  <si>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</si>
  <si>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</si>
  <si>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</si>
  <si>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</si>
  <si>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</si>
  <si>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</si>
  <si>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</si>
  <si>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</si>
  <si>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</si>
  <si>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</si>
  <si>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</si>
  <si>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</si>
  <si>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</si>
  <si>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</si>
  <si>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</si>
  <si>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</si>
  <si>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</si>
  <si>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</si>
  <si>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</si>
  <si>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</si>
  <si>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</si>
  <si>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</si>
  <si>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</si>
  <si>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</si>
  <si>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</si>
  <si>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</si>
  <si>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</si>
  <si>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</si>
  <si>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</si>
  <si>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</si>
  <si>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</si>
  <si>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</si>
  <si>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</si>
  <si>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</si>
  <si>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</si>
  <si>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</si>
  <si>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</si>
  <si>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</si>
  <si>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</si>
  <si>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</si>
  <si>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</si>
  <si>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</si>
  <si>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</si>
  <si>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</si>
  <si>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</si>
  <si>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</si>
  <si>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</si>
  <si>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</si>
  <si>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</si>
  <si>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</si>
  <si>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</si>
  <si>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</si>
  <si>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</si>
  <si>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</si>
  <si>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</si>
  <si>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</si>
  <si>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</si>
  <si>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</si>
  <si>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</si>
  <si>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</si>
  <si>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</si>
  <si>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</si>
  <si>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</si>
  <si>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</si>
  <si>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</si>
  <si>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</si>
  <si>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</si>
  <si>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</si>
  <si>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</si>
  <si>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</si>
  <si>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</si>
  <si>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</si>
  <si>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</si>
  <si>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</si>
  <si>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</si>
  <si>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</si>
  <si>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</si>
  <si>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</si>
  <si>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</si>
  <si>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</si>
  <si>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</si>
  <si>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</si>
  <si>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</si>
  <si>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</si>
  <si>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</si>
  <si>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</si>
  <si>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</si>
  <si>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</si>
  <si>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</si>
  <si>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</si>
  <si>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</si>
  <si>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</si>
  <si>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</si>
  <si>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</si>
  <si>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</si>
  <si>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</si>
  <si>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</si>
  <si>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</si>
  <si>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</si>
  <si>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</si>
  <si>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</si>
  <si>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</si>
  <si>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</si>
  <si>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</si>
  <si>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</si>
  <si>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</si>
  <si>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</si>
  <si>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</si>
  <si>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</si>
  <si>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</si>
  <si>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</si>
  <si>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</si>
  <si>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</si>
  <si>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</si>
  <si>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</si>
  <si>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</si>
  <si>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</si>
  <si>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</si>
  <si>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</si>
  <si>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</si>
  <si>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</si>
  <si>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</si>
  <si>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</si>
  <si>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</si>
  <si>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</si>
  <si>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</si>
  <si>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</si>
  <si>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</si>
  <si>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</si>
  <si>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</si>
  <si>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</si>
  <si>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</si>
  <si>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</si>
  <si>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</si>
  <si>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</si>
  <si>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</si>
  <si>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</si>
  <si>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</si>
  <si>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</si>
  <si>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</si>
  <si>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</si>
  <si>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</si>
  <si>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</si>
  <si>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</si>
  <si>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</si>
  <si>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</si>
  <si>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</si>
  <si>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</si>
  <si>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</si>
  <si>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</si>
  <si>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</si>
  <si>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</si>
  <si>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</si>
  <si>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</si>
  <si>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</si>
  <si>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</si>
  <si>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</si>
  <si>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</si>
  <si>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</si>
  <si>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</si>
  <si>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</si>
  <si>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</si>
  <si>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</si>
  <si>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</si>
  <si>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</si>
  <si>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</si>
  <si>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</si>
  <si>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</si>
  <si>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</si>
  <si>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</si>
  <si>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</si>
  <si>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</si>
  <si>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</si>
  <si>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</si>
  <si>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</si>
  <si>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</si>
  <si>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</si>
  <si>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</si>
  <si>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</si>
  <si>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</si>
  <si>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</si>
  <si>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</si>
  <si>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</si>
  <si>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</si>
  <si>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</si>
  <si>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</si>
  <si>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</si>
  <si>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</si>
  <si>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</si>
  <si>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</si>
  <si>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</si>
  <si>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</si>
  <si>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</si>
  <si>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</si>
  <si>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</si>
  <si>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</si>
  <si>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</si>
  <si>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</si>
  <si>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</si>
  <si>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</si>
  <si>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</si>
  <si>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</si>
  <si>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</si>
  <si>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</si>
  <si>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</si>
  <si>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</si>
  <si>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</si>
  <si>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</si>
  <si>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</si>
  <si>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</si>
  <si>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</si>
  <si>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</si>
  <si>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</si>
  <si>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</si>
  <si>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</si>
  <si>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</si>
  <si>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</si>
  <si>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</si>
  <si>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</si>
  <si>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</si>
  <si>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</si>
  <si>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</si>
  <si>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</si>
  <si>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</si>
  <si>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</si>
  <si>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</si>
  <si>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</si>
  <si>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</si>
  <si>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</si>
  <si>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</si>
  <si>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</si>
  <si>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</si>
  <si>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</si>
  <si>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</si>
  <si>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</si>
  <si>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</si>
  <si>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</si>
  <si>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</si>
  <si>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</si>
  <si>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</si>
  <si>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</si>
  <si>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</si>
  <si>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</si>
  <si>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</si>
  <si>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</si>
  <si>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</si>
  <si>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</si>
  <si>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</si>
  <si>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</si>
  <si>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</si>
  <si>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</si>
  <si>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</si>
  <si>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</si>
  <si>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</si>
  <si>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</si>
  <si>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</si>
  <si>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</si>
  <si>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</si>
  <si>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</si>
  <si>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</si>
  <si>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</si>
  <si>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</si>
  <si>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</si>
  <si>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</si>
  <si>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</si>
  <si>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</si>
  <si>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</si>
  <si>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</si>
  <si>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</si>
  <si>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</si>
  <si>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</si>
  <si>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</si>
  <si>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</si>
  <si>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</si>
  <si>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</si>
  <si>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</si>
  <si>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</si>
  <si>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</si>
  <si>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</si>
  <si>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</si>
  <si>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</si>
  <si>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</si>
  <si>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</si>
  <si>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</si>
  <si>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</si>
  <si>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</si>
  <si>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</si>
  <si>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</si>
  <si>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</si>
  <si>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</si>
  <si>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</si>
  <si>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</si>
  <si>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</si>
  <si>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</si>
  <si>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</si>
  <si>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</si>
  <si>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</si>
  <si>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</si>
  <si>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</si>
  <si>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</si>
  <si>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</si>
  <si>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</si>
  <si>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</si>
  <si>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</si>
  <si>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</si>
  <si>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</si>
  <si>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</si>
  <si>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</si>
  <si>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</si>
  <si>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</si>
  <si>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</si>
  <si>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</si>
  <si>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</si>
  <si>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</si>
  <si>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</si>
  <si>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</si>
  <si>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</si>
  <si>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</si>
  <si>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</si>
  <si>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</si>
  <si>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</si>
  <si>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</si>
  <si>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</si>
  <si>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</si>
  <si>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</si>
  <si>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</si>
  <si>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</si>
  <si>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</si>
  <si>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</si>
  <si>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</si>
  <si>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</si>
  <si>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</si>
  <si>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</si>
  <si>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</si>
  <si>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</si>
  <si>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</si>
  <si>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</si>
  <si>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</si>
  <si>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</si>
  <si>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</si>
  <si>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</si>
  <si>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</si>
  <si>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</si>
  <si>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</si>
  <si>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</si>
  <si>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</si>
  <si>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</si>
  <si>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</si>
  <si>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</si>
  <si>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</si>
  <si>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</si>
  <si>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</si>
  <si>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</si>
  <si>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</si>
  <si>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</si>
  <si>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</si>
  <si>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</si>
  <si>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</si>
  <si>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</si>
  <si>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</si>
  <si>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</si>
  <si>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</si>
  <si>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</si>
  <si>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</si>
  <si>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</si>
  <si>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</si>
  <si>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</si>
  <si>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</si>
  <si>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</si>
  <si>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</si>
  <si>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</si>
  <si>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</si>
  <si>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</si>
  <si>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</si>
  <si>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</si>
  <si>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</si>
  <si>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</si>
  <si>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</si>
  <si>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</si>
  <si>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</si>
  <si>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</si>
  <si>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</si>
  <si>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</si>
  <si>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</si>
  <si>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</si>
  <si>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</si>
  <si>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</si>
  <si>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</si>
  <si>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</si>
  <si>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</si>
  <si>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</si>
  <si>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</si>
  <si>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</si>
  <si>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</si>
  <si>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</si>
  <si>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</si>
  <si>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</si>
  <si>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</si>
  <si>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</si>
  <si>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</si>
  <si>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</si>
  <si>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</si>
  <si>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</si>
  <si>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</si>
  <si>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</si>
  <si>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</si>
  <si>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</si>
  <si>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</si>
  <si>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</si>
  <si>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</si>
  <si>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</si>
  <si>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</si>
  <si>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</si>
  <si>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</si>
  <si>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</si>
  <si>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</si>
  <si>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</si>
  <si>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</si>
  <si>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</si>
  <si>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</si>
  <si>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</si>
  <si>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</si>
  <si>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</si>
  <si>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</si>
  <si>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</si>
  <si>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</si>
  <si>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</si>
  <si>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</si>
  <si>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</si>
  <si>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</si>
  <si>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</si>
  <si>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</si>
  <si>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</si>
  <si>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</si>
  <si>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</si>
  <si>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</si>
  <si>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</si>
  <si>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</si>
  <si>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</si>
  <si>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</si>
  <si>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</si>
  <si>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</si>
  <si>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</si>
  <si>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</si>
  <si>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</si>
  <si>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</si>
  <si>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</si>
  <si>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</si>
  <si>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</si>
  <si>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</si>
  <si>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</si>
  <si>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</si>
  <si>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</si>
  <si>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</si>
  <si>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</si>
  <si>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</si>
  <si>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</si>
  <si>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</si>
  <si>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</si>
  <si>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</si>
  <si>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</si>
  <si>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</si>
  <si>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</si>
  <si>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</si>
  <si>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</si>
  <si>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</si>
  <si>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</si>
  <si>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</si>
  <si>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</si>
  <si>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</si>
  <si>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</si>
  <si>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</si>
  <si>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</si>
  <si>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</si>
  <si>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</si>
  <si>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</si>
  <si>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</si>
  <si>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</si>
  <si>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</si>
  <si>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</si>
  <si>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</si>
  <si>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</si>
  <si>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</si>
  <si>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</si>
  <si>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</si>
  <si>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</si>
  <si>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</si>
  <si>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</si>
  <si>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</si>
  <si>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</si>
  <si>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</si>
  <si>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</si>
  <si>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</si>
  <si>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</si>
  <si>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</si>
  <si>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</si>
  <si>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</si>
  <si>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</si>
  <si>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</si>
  <si>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</si>
  <si>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</si>
  <si>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</si>
  <si>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</si>
  <si>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</si>
  <si>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</si>
  <si>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</si>
  <si>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</si>
  <si>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</si>
  <si>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</si>
  <si>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</si>
  <si>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</si>
  <si>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</si>
  <si>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</si>
  <si>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</si>
  <si>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</si>
  <si>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</si>
  <si>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</si>
  <si>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</si>
  <si>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</si>
  <si>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</si>
  <si>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</si>
  <si>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</si>
  <si>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</si>
  <si>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</si>
  <si>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</si>
  <si>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</si>
  <si>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</si>
  <si>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</si>
  <si>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</si>
  <si>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</si>
  <si>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</si>
  <si>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</si>
  <si>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</si>
  <si>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</si>
  <si>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</si>
  <si>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</si>
  <si>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</si>
  <si>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</si>
  <si>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</si>
  <si>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</si>
  <si>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</si>
  <si>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</si>
  <si>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</si>
  <si>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</si>
  <si>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</si>
  <si>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</si>
  <si>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</si>
  <si>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</si>
  <si>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</si>
  <si>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</si>
  <si>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</si>
  <si>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</si>
  <si>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</si>
  <si>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</si>
  <si>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</si>
  <si>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</si>
  <si>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</si>
  <si>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</si>
  <si>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</si>
  <si>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</si>
  <si>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</si>
  <si>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</si>
  <si>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</si>
  <si>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</si>
  <si>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</si>
  <si>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</si>
  <si>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</si>
  <si>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</si>
  <si>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</si>
  <si>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</si>
  <si>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</si>
  <si>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</si>
  <si>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</si>
  <si>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</si>
  <si>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</si>
  <si>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</si>
  <si>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</si>
  <si>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</si>
  <si>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</si>
  <si>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</si>
  <si>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</si>
  <si>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</si>
  <si>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</si>
  <si>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</si>
  <si>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</si>
  <si>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</si>
  <si>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</si>
  <si>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</si>
  <si>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</si>
  <si>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</si>
  <si>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</si>
  <si>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</si>
  <si>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</si>
  <si>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</si>
  <si>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</si>
  <si>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</si>
  <si>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</si>
  <si>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</si>
  <si>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</si>
  <si>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</si>
  <si>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</si>
  <si>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</si>
  <si>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</si>
  <si>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</si>
  <si>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</si>
  <si>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</si>
  <si>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</si>
  <si>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</si>
  <si>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</si>
  <si>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</si>
  <si>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</si>
  <si>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</si>
  <si>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</si>
  <si>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</si>
  <si>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</si>
  <si>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</si>
  <si>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</si>
  <si>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</si>
  <si>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</si>
  <si>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</si>
  <si>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</si>
  <si>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</si>
  <si>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</si>
  <si>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</si>
  <si>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</si>
  <si>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</si>
  <si>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</si>
  <si>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</si>
  <si>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</si>
  <si>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</si>
  <si>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</si>
  <si>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</si>
  <si>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</si>
  <si>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</si>
  <si>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</si>
  <si>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</si>
  <si>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</si>
  <si>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</si>
  <si>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</si>
  <si>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</si>
  <si>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</si>
  <si>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</si>
  <si>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</si>
  <si>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</si>
  <si>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</si>
  <si>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</si>
  <si>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</si>
  <si>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</si>
  <si>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</si>
  <si>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</si>
  <si>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</si>
  <si>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</si>
  <si>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</si>
  <si>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</si>
  <si>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</si>
  <si>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</si>
  <si>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</si>
  <si>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</si>
  <si>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</si>
  <si>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</si>
  <si>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</si>
  <si>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</si>
  <si>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</si>
  <si>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</si>
  <si>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</si>
  <si>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</si>
  <si>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</si>
  <si>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</si>
  <si>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</si>
  <si>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</si>
  <si>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</si>
  <si>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</si>
  <si>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</si>
  <si>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</si>
  <si>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</si>
  <si>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</si>
  <si>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</si>
  <si>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</si>
  <si>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</si>
  <si>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</si>
  <si>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</si>
  <si>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</si>
  <si>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</si>
  <si>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</si>
  <si>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</si>
  <si>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</si>
  <si>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</si>
  <si>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</si>
  <si>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</si>
  <si>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</si>
  <si>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</si>
  <si>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</si>
  <si>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</si>
  <si>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</si>
  <si>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</si>
  <si>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</si>
  <si>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</si>
  <si>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</si>
  <si>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</si>
  <si>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</si>
  <si>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</si>
  <si>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</si>
  <si>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</si>
  <si>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</si>
  <si>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</si>
  <si>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</si>
  <si>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</si>
  <si>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</si>
  <si>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</si>
  <si>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</si>
  <si>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</si>
  <si>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</si>
  <si>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</si>
  <si>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</si>
  <si>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</si>
  <si>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</si>
  <si>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</si>
  <si>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</si>
  <si>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</si>
  <si>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</si>
  <si>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</si>
  <si>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</si>
  <si>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</si>
  <si>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</si>
  <si>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</si>
  <si>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</si>
  <si>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</si>
  <si>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</si>
  <si>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</si>
  <si>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</si>
  <si>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</si>
  <si>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</si>
  <si>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</si>
  <si>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</si>
  <si>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</si>
  <si>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</si>
  <si>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</si>
  <si>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</si>
  <si>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</si>
  <si>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</si>
  <si>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</si>
  <si>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</si>
  <si>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</si>
  <si>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</si>
  <si>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</si>
  <si>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</si>
  <si>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</si>
  <si>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</si>
  <si>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</si>
  <si>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</si>
  <si>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</si>
  <si>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</si>
  <si>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</si>
  <si>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</si>
  <si>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</si>
  <si>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</si>
  <si>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</si>
  <si>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</si>
  <si>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</si>
  <si>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</si>
  <si>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</si>
  <si>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</si>
  <si>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</si>
  <si>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</si>
  <si>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</si>
  <si>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</si>
  <si>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</si>
  <si>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</si>
  <si>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</si>
  <si>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</si>
  <si>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</si>
  <si>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</si>
  <si>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</si>
  <si>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</si>
  <si>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</si>
  <si>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</si>
  <si>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</si>
  <si>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</si>
  <si>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</si>
  <si>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</si>
  <si>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</si>
  <si>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</si>
  <si>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</si>
  <si>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</si>
  <si>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</si>
  <si>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</si>
  <si>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</si>
  <si>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</si>
  <si>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</si>
  <si>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</si>
  <si>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</si>
  <si>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</si>
  <si>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</si>
  <si>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</si>
  <si>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</si>
  <si>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</si>
  <si>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</si>
  <si>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</si>
  <si>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</si>
  <si>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</si>
  <si>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</si>
  <si>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</si>
  <si>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</si>
  <si>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</si>
  <si>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</si>
  <si>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</si>
  <si>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</si>
  <si>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</si>
  <si>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</si>
  <si>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</si>
  <si>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</si>
  <si>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</si>
  <si>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</si>
  <si>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</si>
  <si>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</si>
  <si>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</si>
  <si>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</si>
  <si>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</si>
  <si>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</si>
  <si>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</si>
  <si>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</si>
  <si>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</si>
  <si>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</si>
  <si>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</si>
  <si>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</si>
  <si>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</si>
  <si>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</si>
  <si>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</si>
  <si>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</si>
  <si>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</si>
  <si>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</si>
  <si>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</si>
  <si>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</si>
  <si>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</si>
  <si>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</si>
  <si>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</si>
  <si>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</si>
  <si>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</si>
  <si>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</si>
  <si>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</si>
  <si>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</si>
  <si>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</si>
  <si>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</si>
  <si>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</si>
  <si>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</si>
  <si>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</si>
  <si>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</si>
  <si>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</si>
  <si>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</si>
  <si>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</si>
  <si>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</si>
  <si>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</si>
  <si>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</si>
  <si>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</si>
  <si>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</si>
  <si>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</si>
  <si>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</si>
  <si>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</si>
  <si>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</si>
  <si>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</si>
  <si>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</si>
  <si>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</si>
  <si>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</si>
  <si>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</si>
  <si>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</si>
  <si>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</si>
  <si>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</si>
  <si>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</si>
  <si>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</si>
  <si>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</si>
  <si>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</si>
  <si>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</si>
  <si>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</si>
  <si>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</si>
  <si>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</si>
  <si>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</si>
  <si>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</si>
  <si>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</si>
  <si>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</si>
  <si>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</si>
  <si>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</si>
  <si>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</si>
  <si>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</si>
  <si>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</si>
  <si>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</si>
  <si>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</si>
  <si>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</si>
  <si>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</si>
  <si>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</si>
  <si>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</si>
  <si>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</si>
  <si>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</si>
  <si>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</si>
  <si>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</si>
  <si>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</si>
  <si>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</si>
  <si>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</si>
  <si>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</si>
  <si>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</si>
  <si>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</si>
  <si>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</si>
  <si>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</si>
  <si>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</si>
  <si>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</si>
  <si>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</si>
  <si>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</si>
  <si>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</si>
  <si>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</si>
  <si>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</si>
  <si>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</si>
  <si>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</si>
  <si>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</si>
  <si>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</si>
  <si>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</si>
  <si>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</si>
  <si>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</si>
  <si>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</si>
  <si>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</si>
  <si>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</si>
  <si>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</si>
  <si>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</si>
  <si>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</si>
  <si>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</si>
  <si>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</si>
  <si>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</si>
  <si>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</si>
  <si>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</si>
  <si>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</si>
  <si>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</si>
  <si>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</si>
  <si>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</si>
  <si>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</si>
  <si>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</si>
  <si>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</si>
  <si>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</si>
  <si>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</si>
  <si>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</si>
  <si>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</si>
  <si>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</si>
  <si>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</si>
  <si>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</si>
  <si>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</si>
  <si>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</si>
  <si>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</si>
  <si>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</si>
  <si>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</si>
  <si>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</si>
  <si>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</si>
  <si>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</si>
  <si>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</si>
  <si>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</si>
  <si>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</si>
  <si>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</si>
  <si>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</si>
  <si>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</si>
  <si>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</si>
  <si>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</si>
  <si>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</si>
  <si>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</si>
  <si>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</si>
  <si>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</si>
  <si>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</si>
  <si>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</si>
  <si>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</si>
  <si>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</si>
  <si>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</si>
  <si>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</si>
  <si>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</si>
  <si>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</si>
  <si>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</si>
  <si>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</si>
  <si>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</si>
  <si>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</si>
  <si>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</si>
  <si>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</si>
  <si>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</si>
  <si>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</si>
  <si>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</si>
  <si>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</si>
  <si>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</si>
  <si>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</si>
  <si>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</si>
  <si>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</si>
  <si>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</si>
  <si>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</si>
  <si>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</si>
  <si>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</si>
  <si>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</si>
  <si>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</si>
  <si>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</si>
  <si>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</si>
  <si>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</si>
  <si>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</si>
  <si>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</si>
  <si>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</si>
  <si>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</si>
  <si>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</si>
  <si>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</si>
  <si>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</si>
  <si>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</si>
  <si>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</si>
  <si>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</si>
  <si>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</si>
  <si>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</si>
  <si>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</si>
  <si>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</si>
  <si>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</si>
  <si>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</si>
  <si>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</si>
  <si>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</si>
  <si>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</si>
  <si>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</si>
  <si>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</si>
  <si>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</si>
  <si>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</si>
  <si>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</si>
  <si>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</si>
  <si>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</si>
  <si>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</si>
  <si>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</si>
  <si>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</si>
  <si>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</si>
  <si>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</si>
  <si>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</si>
  <si>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</si>
  <si>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</si>
  <si>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</si>
  <si>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</si>
  <si>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</si>
  <si>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</si>
  <si>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</si>
  <si>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</si>
  <si>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</si>
  <si>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</si>
  <si>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</si>
  <si>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</si>
  <si>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</si>
  <si>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</si>
  <si>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</si>
  <si>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</si>
  <si>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</si>
  <si>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</si>
  <si>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</si>
  <si>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</si>
  <si>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</si>
  <si>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</si>
  <si>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</si>
  <si>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</si>
  <si>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</si>
  <si>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</si>
  <si>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</si>
  <si>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</si>
  <si>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</si>
  <si>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</si>
  <si>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</si>
  <si>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</si>
  <si>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</si>
  <si>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</si>
  <si>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</si>
  <si>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</si>
  <si>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</si>
  <si>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</si>
  <si>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</si>
  <si>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</si>
  <si>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</si>
  <si>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</si>
  <si>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</si>
  <si>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</si>
  <si>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</si>
  <si>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</si>
  <si>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</si>
  <si>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</si>
  <si>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</si>
  <si>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</si>
  <si>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</si>
  <si>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</si>
  <si>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</si>
  <si>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</si>
  <si>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</si>
  <si>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</si>
  <si>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</si>
  <si>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</si>
  <si>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</si>
  <si>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</si>
  <si>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</si>
  <si>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</si>
  <si>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</si>
  <si>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</si>
  <si>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</si>
  <si>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</si>
  <si>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</si>
  <si>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</si>
  <si>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</si>
  <si>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</si>
  <si>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</si>
  <si>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</si>
  <si>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</si>
  <si>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</si>
  <si>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</si>
  <si>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</si>
  <si>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</si>
  <si>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</si>
  <si>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</si>
  <si>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</si>
  <si>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</si>
  <si>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</si>
  <si>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</si>
  <si>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</si>
  <si>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</si>
  <si>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</si>
  <si>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</si>
  <si>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</si>
  <si>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</si>
  <si>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</si>
  <si>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</si>
  <si>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</si>
  <si>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</si>
  <si>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</si>
  <si>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</si>
  <si>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</si>
  <si>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</si>
  <si>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</si>
  <si>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</si>
  <si>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</si>
  <si>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</si>
  <si>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</si>
  <si>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</si>
  <si>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</si>
  <si>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</si>
  <si>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</si>
  <si>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</si>
  <si>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</si>
  <si>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</si>
  <si>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</si>
  <si>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</si>
  <si>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</si>
  <si>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</si>
  <si>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</si>
  <si>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</si>
  <si>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</si>
  <si>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</si>
  <si>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</si>
  <si>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</si>
  <si>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</si>
  <si>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</si>
  <si>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</si>
  <si>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</si>
  <si>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</si>
  <si>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</si>
  <si>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</si>
  <si>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</si>
  <si>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</si>
  <si>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</si>
  <si>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</si>
  <si>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</si>
  <si>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</si>
  <si>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</si>
  <si>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</si>
  <si>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</si>
  <si>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</si>
  <si>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</si>
  <si>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</si>
  <si>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</si>
  <si>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</si>
  <si>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</si>
  <si>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</si>
  <si>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</si>
  <si>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</si>
  <si>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</si>
  <si>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</si>
  <si>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</si>
  <si>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</si>
  <si>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</si>
  <si>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</si>
  <si>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</si>
  <si>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</si>
  <si>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</si>
  <si>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</si>
  <si>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</si>
  <si>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</si>
  <si>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</si>
  <si>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</si>
  <si>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</si>
  <si>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</si>
  <si>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</si>
  <si>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</si>
  <si>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</si>
  <si>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</si>
  <si>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</si>
  <si>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</si>
  <si>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</si>
  <si>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</si>
  <si>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</si>
  <si>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</si>
  <si>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</si>
  <si>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</si>
  <si>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</si>
  <si>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</si>
  <si>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</si>
  <si>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</si>
  <si>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</si>
  <si>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</si>
  <si>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</si>
  <si>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</si>
  <si>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</si>
  <si>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</si>
  <si>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</si>
  <si>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</si>
  <si>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</si>
  <si>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</si>
  <si>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</si>
  <si>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</si>
  <si>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</si>
  <si>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</si>
  <si>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</si>
  <si>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</si>
  <si>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</si>
  <si>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</si>
  <si>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</si>
  <si>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</si>
  <si>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</si>
  <si>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</si>
  <si>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</si>
  <si>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</si>
  <si>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</si>
  <si>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</si>
  <si>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</si>
  <si>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</si>
  <si>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</si>
  <si>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</si>
  <si>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</si>
  <si>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</si>
  <si>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</si>
  <si>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</si>
  <si>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</si>
  <si>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</si>
  <si>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</si>
  <si>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</si>
  <si>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</si>
  <si>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</si>
  <si>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</si>
  <si>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</si>
  <si>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</si>
  <si>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</si>
  <si>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</si>
  <si>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</si>
  <si>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</si>
  <si>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</si>
  <si>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</si>
  <si>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</si>
  <si>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</si>
  <si>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</si>
  <si>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</si>
  <si>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</si>
  <si>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</si>
  <si>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</si>
  <si>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</si>
  <si>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</si>
  <si>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</si>
  <si>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</si>
  <si>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</si>
  <si>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</si>
  <si>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</si>
  <si>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</si>
  <si>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</si>
  <si>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</si>
  <si>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</si>
  <si>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</si>
  <si>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</si>
  <si>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</si>
  <si>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</si>
  <si>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</si>
  <si>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</si>
  <si>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</si>
  <si>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</si>
  <si>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</si>
  <si>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</si>
  <si>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</si>
  <si>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</si>
  <si>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</si>
  <si>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</si>
  <si>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</si>
  <si>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</si>
  <si>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</si>
  <si>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</si>
  <si>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</si>
  <si>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</si>
  <si>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</si>
  <si>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</si>
  <si>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</si>
  <si>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</si>
  <si>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</si>
  <si>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</si>
  <si>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</si>
  <si>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</si>
  <si>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</si>
  <si>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</si>
  <si>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</si>
  <si>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</si>
  <si>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</si>
  <si>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</si>
  <si>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</si>
  <si>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</si>
  <si>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</si>
  <si>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</si>
  <si>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</si>
  <si>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</si>
  <si>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</si>
  <si>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</si>
  <si>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</si>
  <si>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</si>
  <si>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</si>
  <si>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</si>
  <si>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</si>
  <si>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</si>
  <si>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</si>
  <si>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</si>
  <si>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</si>
  <si>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</si>
  <si>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</si>
  <si>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</si>
  <si>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</si>
  <si>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</si>
  <si>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</si>
  <si>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</si>
  <si>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</si>
  <si>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</si>
  <si>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</si>
  <si>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</si>
  <si>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</si>
  <si>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</si>
  <si>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</si>
  <si>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</si>
  <si>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</si>
  <si>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</si>
  <si>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</si>
  <si>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</si>
  <si>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</si>
  <si>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</si>
  <si>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</si>
  <si>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</si>
  <si>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</si>
  <si>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</si>
  <si>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</si>
  <si>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</si>
  <si>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</si>
  <si>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</si>
  <si>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</si>
  <si>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</si>
  <si>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</si>
  <si>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</si>
  <si>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</si>
  <si>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</si>
  <si>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</si>
  <si>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</si>
  <si>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</si>
  <si>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</si>
  <si>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</si>
  <si>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</si>
  <si>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</si>
  <si>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</si>
  <si>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</si>
  <si>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</si>
  <si>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</si>
  <si>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</si>
  <si>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</si>
  <si>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</si>
  <si>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</si>
  <si>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</si>
  <si>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</si>
  <si>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</si>
  <si>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</si>
  <si>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</si>
  <si>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</si>
  <si>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</si>
  <si>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</si>
  <si>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</si>
  <si>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</si>
  <si>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</si>
  <si>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</si>
  <si>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</si>
  <si>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</si>
  <si>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</si>
  <si>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</si>
  <si>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</si>
  <si>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</si>
  <si>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</si>
  <si>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</si>
  <si>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</si>
  <si>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</si>
  <si>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</si>
  <si>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</si>
  <si>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</si>
  <si>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</si>
  <si>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</si>
  <si>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</si>
  <si>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</si>
  <si>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</si>
  <si>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</si>
  <si>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</si>
  <si>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</si>
  <si>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</si>
  <si>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</si>
  <si>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</si>
  <si>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</si>
  <si>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</si>
  <si>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</si>
  <si>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</si>
  <si>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</si>
  <si>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</si>
  <si>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</si>
  <si>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</si>
  <si>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</si>
  <si>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</si>
  <si>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</si>
  <si>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</si>
  <si>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</si>
  <si>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</si>
  <si>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</si>
  <si>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</si>
  <si>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</si>
  <si>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</si>
  <si>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</si>
  <si>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</si>
  <si>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</si>
  <si>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</si>
  <si>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</si>
  <si>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</si>
  <si>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</si>
  <si>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</si>
  <si>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</si>
  <si>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</si>
  <si>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</si>
  <si>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</si>
  <si>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</si>
  <si>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</si>
  <si>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</si>
  <si>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</si>
  <si>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</si>
  <si>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</si>
  <si>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</si>
  <si>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</si>
  <si>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</si>
  <si>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</si>
  <si>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</si>
  <si>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</si>
  <si>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</si>
  <si>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</si>
  <si>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</si>
  <si>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</si>
  <si>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</si>
  <si>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</si>
  <si>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</si>
  <si>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</si>
  <si>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</si>
  <si>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</si>
  <si>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</si>
  <si>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</si>
  <si>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</si>
  <si>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</si>
  <si>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</si>
  <si>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</si>
  <si>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</si>
  <si>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</si>
  <si>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</si>
  <si>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</si>
  <si>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</si>
  <si>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</si>
  <si>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</si>
  <si>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</si>
  <si>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</si>
  <si>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</si>
  <si>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</si>
  <si>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</si>
  <si>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</si>
  <si>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</si>
  <si>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</si>
  <si>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</si>
  <si>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</si>
  <si>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</si>
  <si>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</si>
  <si>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</si>
  <si>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</si>
  <si>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</si>
  <si>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</si>
  <si>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</si>
  <si>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</si>
  <si>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</si>
  <si>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</si>
  <si>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</si>
  <si>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</si>
  <si>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</si>
  <si>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</si>
  <si>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</si>
  <si>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</si>
  <si>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</si>
  <si>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</si>
  <si>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</si>
  <si>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</si>
  <si>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</si>
  <si>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</si>
  <si>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</si>
  <si>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</si>
  <si>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</si>
  <si>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</si>
  <si>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</si>
  <si>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</si>
  <si>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</si>
  <si>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</si>
  <si>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</si>
  <si>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</si>
  <si>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</si>
  <si>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</si>
  <si>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</si>
  <si>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</si>
  <si>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</si>
  <si>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</si>
  <si>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</si>
  <si>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</si>
  <si>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</si>
  <si>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</si>
  <si>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</si>
  <si>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</si>
  <si>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</si>
  <si>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</si>
  <si>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</si>
  <si>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</si>
  <si>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</si>
  <si>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</si>
  <si>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</si>
  <si>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</si>
  <si>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</si>
  <si>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</si>
  <si>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</si>
  <si>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</si>
  <si>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</si>
  <si>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</si>
  <si>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</si>
  <si>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</si>
  <si>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</si>
  <si>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</si>
  <si>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</si>
  <si>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</si>
  <si>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</si>
  <si>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</si>
  <si>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</si>
  <si>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</si>
  <si>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</si>
  <si>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</si>
  <si>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</si>
  <si>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</si>
  <si>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</si>
  <si>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</si>
  <si>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</si>
  <si>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</si>
  <si>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</si>
  <si>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</si>
  <si>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</si>
  <si>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</si>
  <si>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</si>
  <si>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</si>
  <si>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</si>
  <si>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</si>
  <si>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</si>
  <si>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</si>
  <si>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</si>
  <si>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</si>
  <si>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</si>
  <si>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</si>
  <si>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</si>
  <si>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</si>
  <si>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</si>
  <si>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</si>
  <si>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</si>
  <si>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</si>
  <si>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</si>
  <si>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</si>
  <si>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</si>
  <si>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</si>
  <si>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</si>
  <si>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</si>
  <si>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</si>
  <si>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</si>
  <si>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</si>
  <si>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</si>
  <si>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</si>
  <si>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</si>
  <si>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</si>
  <si>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</si>
  <si>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</si>
  <si>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</si>
  <si>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</si>
  <si>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</si>
  <si>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</si>
  <si>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</si>
  <si>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</si>
  <si>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</si>
  <si>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</si>
  <si>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</si>
  <si>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</si>
  <si>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</si>
  <si>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</si>
  <si>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</si>
  <si>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</si>
  <si>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</si>
  <si>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</si>
  <si>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</si>
  <si>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</si>
  <si>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</si>
  <si>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</si>
  <si>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</si>
  <si>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</si>
  <si>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</si>
  <si>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</si>
  <si>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</si>
  <si>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</si>
  <si>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</si>
  <si>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</si>
  <si>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</si>
  <si>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</si>
  <si>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</si>
  <si>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</si>
  <si>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</si>
  <si>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</si>
  <si>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</si>
  <si>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</si>
  <si>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</si>
  <si>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</si>
  <si>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</si>
  <si>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</si>
  <si>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</si>
  <si>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</si>
  <si>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</si>
  <si>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</si>
  <si>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</si>
  <si>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</si>
  <si>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</si>
  <si>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</si>
  <si>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</si>
  <si>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</si>
  <si>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</si>
  <si>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</si>
  <si>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</si>
  <si>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</si>
  <si>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</si>
  <si>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</si>
  <si>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</si>
  <si>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</si>
  <si>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</si>
  <si>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</si>
  <si>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</si>
  <si>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</si>
  <si>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</si>
  <si>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</si>
  <si>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</si>
  <si>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</si>
  <si>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</si>
  <si>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</si>
  <si>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</si>
  <si>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</si>
  <si>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</si>
  <si>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</si>
  <si>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</si>
  <si>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</si>
  <si>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</si>
  <si>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</si>
  <si>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</si>
  <si>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</si>
  <si>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</si>
  <si>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</si>
  <si>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</si>
  <si>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</si>
  <si>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</si>
  <si>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</si>
  <si>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</si>
  <si>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</si>
  <si>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</si>
  <si>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</si>
  <si>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</si>
  <si>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</si>
  <si>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</si>
  <si>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</si>
  <si>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</si>
  <si>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</si>
  <si>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</si>
  <si>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</si>
  <si>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</si>
  <si>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</si>
  <si>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</si>
  <si>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</si>
  <si>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</si>
  <si>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</si>
  <si>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</si>
  <si>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</si>
  <si>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</si>
  <si>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</si>
  <si>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</si>
  <si>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</si>
  <si>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</si>
  <si>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</si>
  <si>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</si>
  <si>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</si>
  <si>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</si>
  <si>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</si>
  <si>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</si>
  <si>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</si>
  <si>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</si>
  <si>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</si>
  <si>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</si>
  <si>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</si>
  <si>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</si>
  <si>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</si>
  <si>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</si>
  <si>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</si>
  <si>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</si>
  <si>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</si>
  <si>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</si>
  <si>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</si>
  <si>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</si>
  <si>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</si>
  <si>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</si>
  <si>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</si>
  <si>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</si>
  <si>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</si>
  <si>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</si>
  <si>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</si>
  <si>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</si>
  <si>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</si>
  <si>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</si>
  <si>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</si>
  <si>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</si>
  <si>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</si>
  <si>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</si>
  <si>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</si>
  <si>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</si>
  <si>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</si>
  <si>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</si>
  <si>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</si>
  <si>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</si>
  <si>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</si>
  <si>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</si>
  <si>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</si>
  <si>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</si>
  <si>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</si>
  <si>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</si>
  <si>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</si>
  <si>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</si>
  <si>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</si>
  <si>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</si>
  <si>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</si>
  <si>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</si>
  <si>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</si>
  <si>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</si>
  <si>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</si>
  <si>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</si>
  <si>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</si>
  <si>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</si>
  <si>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</si>
  <si>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</si>
  <si>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</si>
  <si>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</si>
  <si>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</si>
  <si>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</si>
  <si>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</si>
  <si>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</si>
  <si>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</si>
  <si>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</si>
  <si>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</si>
  <si>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</si>
  <si>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</si>
  <si>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</si>
  <si>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</si>
  <si>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</si>
  <si>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</si>
  <si>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</si>
  <si>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</si>
  <si>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</si>
  <si>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</si>
  <si>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</si>
  <si>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</si>
  <si>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</si>
  <si>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</si>
  <si>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</si>
  <si>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</si>
  <si>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</si>
  <si>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</si>
  <si>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</si>
  <si>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</si>
  <si>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</si>
  <si>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</si>
  <si>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</si>
  <si>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</si>
  <si>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</si>
  <si>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</si>
  <si>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</si>
  <si>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</si>
  <si>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</si>
  <si>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</si>
  <si>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</si>
  <si>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</si>
  <si>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</si>
  <si>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</si>
  <si>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</si>
  <si>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</si>
  <si>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</si>
  <si>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</si>
  <si>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</si>
  <si>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</si>
  <si>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</si>
  <si>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</si>
  <si>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</si>
  <si>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</si>
  <si>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</si>
  <si>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</si>
  <si>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</si>
  <si>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</si>
  <si>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</si>
  <si>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</si>
  <si>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</si>
  <si>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</si>
  <si>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</si>
  <si>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</si>
  <si>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</si>
  <si>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</si>
  <si>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</si>
  <si>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</si>
  <si>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</si>
  <si>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</si>
  <si>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</si>
  <si>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</si>
  <si>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</si>
  <si>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</si>
  <si>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</si>
  <si>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</si>
  <si>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</si>
  <si>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</si>
  <si>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</si>
  <si>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</si>
  <si>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</si>
  <si>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</si>
  <si>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</si>
  <si>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</si>
  <si>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</si>
  <si>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</si>
  <si>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</si>
  <si>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</si>
  <si>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</si>
  <si>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</si>
  <si>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</si>
  <si>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</si>
  <si>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</si>
  <si>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</si>
  <si>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</si>
  <si>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</si>
  <si>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</si>
  <si>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</si>
  <si>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</si>
  <si>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</si>
  <si>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</si>
  <si>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</si>
  <si>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</si>
  <si>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</si>
  <si>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</si>
  <si>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</si>
  <si>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</si>
  <si>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</si>
  <si>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</si>
  <si>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</si>
  <si>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</si>
  <si>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</si>
  <si>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</si>
  <si>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</si>
  <si>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</si>
  <si>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</si>
  <si>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</si>
  <si>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</si>
  <si>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</si>
  <si>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</si>
  <si>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</si>
  <si>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</si>
  <si>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</si>
  <si>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</si>
  <si>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</si>
  <si>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</si>
  <si>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</si>
  <si>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</si>
  <si>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</si>
  <si>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</si>
  <si>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</si>
  <si>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</si>
  <si>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</si>
  <si>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</si>
  <si>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</si>
  <si>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</si>
  <si>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</si>
  <si>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</si>
  <si>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</si>
  <si>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</si>
  <si>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</si>
  <si>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</si>
  <si>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</si>
  <si>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</si>
  <si>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</si>
  <si>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</si>
  <si>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</si>
  <si>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</si>
  <si>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</si>
  <si>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</si>
  <si>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</si>
  <si>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</si>
  <si>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</si>
  <si>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</si>
  <si>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</si>
  <si>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</si>
  <si>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</si>
  <si>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</si>
  <si>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</si>
  <si>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</si>
  <si>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</si>
  <si>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</si>
  <si>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</si>
  <si>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</si>
  <si>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</si>
  <si>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</si>
  <si>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</si>
  <si>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</si>
  <si>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</si>
  <si>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</si>
  <si>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</si>
  <si>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</si>
  <si>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</si>
  <si>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</si>
  <si>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</si>
  <si>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</si>
  <si>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</si>
  <si>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</si>
  <si>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</si>
  <si>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</si>
  <si>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</si>
  <si>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</si>
  <si>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</si>
  <si>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</si>
  <si>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</si>
  <si>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</si>
  <si>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</si>
  <si>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</si>
  <si>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</si>
  <si>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</si>
  <si>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</si>
  <si>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</si>
  <si>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</si>
  <si>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</si>
  <si>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</si>
  <si>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</si>
  <si>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</si>
  <si>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</si>
  <si>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</si>
  <si>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</si>
  <si>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</si>
  <si>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</si>
  <si>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</si>
  <si>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</si>
  <si>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</si>
  <si>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</si>
  <si>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</si>
  <si>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</si>
  <si>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</si>
  <si>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</si>
  <si>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</si>
  <si>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</si>
  <si>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</si>
  <si>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</si>
  <si>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</si>
  <si>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</si>
  <si>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</si>
  <si>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</si>
  <si>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</si>
  <si>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</si>
  <si>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</si>
  <si>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</si>
  <si>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</si>
  <si>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</si>
  <si>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</si>
  <si>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</si>
  <si>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</si>
  <si>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</si>
  <si>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</si>
  <si>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</si>
  <si>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</si>
  <si>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</si>
  <si>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</si>
  <si>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</si>
  <si>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</si>
  <si>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</si>
  <si>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</si>
  <si>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</si>
  <si>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</si>
  <si>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</si>
  <si>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</si>
  <si>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</si>
  <si>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</si>
  <si>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</si>
  <si>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</si>
  <si>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</si>
  <si>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</si>
  <si>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</si>
  <si>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</si>
  <si>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</si>
  <si>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</si>
  <si>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</si>
  <si>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</si>
  <si>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</si>
  <si>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</si>
  <si>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</si>
  <si>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</si>
  <si>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</si>
  <si>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</si>
  <si>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</si>
  <si>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</si>
  <si>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</si>
  <si>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</si>
  <si>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</si>
  <si>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</si>
  <si>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</si>
  <si>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</si>
  <si>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</si>
  <si>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</si>
  <si>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</si>
  <si>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</si>
  <si>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</si>
  <si>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</si>
  <si>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</si>
  <si>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</si>
  <si>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</si>
  <si>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</si>
  <si>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</si>
  <si>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</si>
  <si>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</si>
  <si>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</si>
  <si>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</si>
  <si>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</si>
  <si>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</si>
  <si>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</si>
  <si>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</si>
  <si>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</si>
  <si>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</si>
  <si>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</si>
  <si>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</si>
  <si>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</si>
  <si>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</si>
  <si>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</si>
  <si>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</si>
  <si>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</si>
  <si>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</si>
  <si>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</si>
  <si>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</si>
  <si>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</si>
  <si>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</si>
  <si>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</si>
  <si>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</si>
  <si>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</si>
  <si>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</si>
  <si>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</si>
  <si>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</si>
  <si>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</si>
  <si>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</si>
  <si>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</si>
  <si>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</si>
  <si>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</si>
  <si>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</si>
  <si>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</si>
  <si>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</si>
  <si>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</si>
  <si>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</si>
  <si>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</si>
  <si>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</si>
  <si>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</si>
  <si>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</si>
  <si>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</si>
  <si>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</si>
  <si>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</si>
  <si>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</si>
  <si>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</si>
  <si>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</si>
  <si>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</si>
  <si>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</si>
  <si>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</si>
  <si>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</si>
  <si>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</si>
  <si>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</si>
  <si>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</si>
  <si>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</si>
  <si>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</si>
  <si>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</si>
  <si>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</si>
  <si>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</si>
  <si>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</si>
  <si>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</si>
  <si>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</si>
  <si>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</si>
  <si>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</si>
  <si>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</si>
  <si>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</si>
  <si>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</si>
  <si>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</si>
  <si>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</si>
  <si>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</si>
  <si>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</si>
  <si>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</si>
  <si>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</si>
  <si>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</si>
  <si>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</si>
  <si>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</si>
  <si>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</si>
  <si>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</si>
  <si>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</si>
  <si>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</si>
  <si>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</si>
  <si>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</si>
  <si>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</si>
  <si>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</si>
  <si>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</si>
  <si>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</si>
  <si>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</si>
  <si>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</si>
  <si>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</si>
  <si>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</si>
  <si>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</si>
  <si>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</si>
  <si>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</si>
  <si>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</si>
  <si>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</si>
  <si>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</si>
  <si>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</si>
  <si>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</si>
  <si>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</si>
  <si>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</si>
  <si>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</si>
  <si>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</si>
  <si>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</si>
  <si>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</si>
  <si>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</si>
  <si>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</si>
  <si>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</si>
  <si>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</si>
  <si>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</si>
  <si>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</si>
  <si>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</si>
  <si>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</si>
  <si>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</si>
  <si>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</si>
  <si>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</si>
  <si>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</si>
  <si>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</si>
  <si>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</si>
  <si>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</si>
  <si>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</si>
  <si>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</si>
  <si>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</si>
  <si>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</si>
  <si>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</si>
  <si>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</si>
  <si>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</si>
  <si>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</si>
  <si>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</si>
  <si>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</si>
  <si>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</si>
  <si>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</si>
  <si>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</si>
  <si>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</si>
  <si>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</si>
  <si>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</si>
  <si>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</si>
  <si>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</si>
  <si>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</si>
  <si>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</si>
  <si>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</si>
  <si>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</si>
  <si>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</si>
  <si>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</si>
  <si>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</si>
  <si>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</si>
  <si>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</si>
  <si>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</si>
  <si>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</si>
  <si>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</si>
  <si>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</si>
  <si>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</si>
  <si>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</si>
  <si>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</si>
  <si>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</si>
  <si>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</si>
  <si>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</si>
  <si>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</si>
  <si>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</si>
  <si>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</si>
  <si>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</si>
  <si>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</si>
  <si>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</si>
  <si>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</si>
  <si>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</si>
  <si>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</si>
  <si>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</si>
  <si>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</si>
  <si>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</si>
  <si>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</si>
  <si>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</si>
  <si>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</si>
  <si>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</si>
  <si>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</si>
  <si>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</si>
  <si>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</si>
  <si>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</si>
  <si>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</si>
  <si>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</si>
  <si>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</si>
  <si>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</si>
  <si>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</si>
  <si>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</si>
  <si>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</si>
  <si>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</si>
  <si>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</si>
  <si>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</si>
  <si>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</si>
  <si>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</si>
  <si>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</si>
  <si>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</si>
  <si>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</si>
  <si>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</si>
  <si>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</si>
  <si>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</si>
  <si>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</si>
  <si>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</si>
  <si>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</si>
  <si>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</si>
  <si>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</si>
  <si>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</si>
  <si>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</si>
  <si>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</si>
  <si>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</si>
  <si>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</si>
  <si>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</si>
  <si>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</si>
  <si>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</si>
  <si>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</si>
  <si>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</si>
  <si>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</si>
  <si>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</si>
  <si>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</si>
  <si>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</si>
  <si>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</si>
  <si>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</si>
  <si>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</si>
  <si>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</si>
  <si>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</si>
  <si>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</si>
  <si>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</si>
  <si>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</si>
  <si>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</si>
  <si>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</si>
  <si>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</si>
  <si>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</si>
  <si>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</si>
  <si>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</si>
  <si>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</si>
  <si>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</si>
  <si>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</si>
  <si>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</si>
  <si>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</si>
  <si>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</si>
  <si>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</si>
  <si>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</si>
  <si>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</si>
  <si>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</si>
  <si>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</si>
  <si>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</si>
  <si>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</si>
  <si>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</si>
  <si>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</si>
  <si>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</si>
  <si>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</si>
  <si>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</si>
  <si>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</si>
  <si>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</si>
  <si>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</si>
  <si>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</si>
  <si>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</si>
  <si>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</si>
  <si>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</si>
  <si>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</si>
  <si>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</si>
  <si>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</si>
  <si>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</si>
  <si>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</si>
  <si>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</si>
  <si>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</si>
  <si>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</si>
  <si>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</si>
  <si>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</si>
  <si>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</si>
  <si>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</si>
  <si>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</si>
  <si>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</si>
  <si>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</si>
  <si>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</si>
  <si>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</si>
  <si>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</si>
  <si>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</si>
  <si>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</si>
  <si>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</si>
  <si>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</si>
  <si>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</si>
  <si>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</si>
  <si>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</si>
  <si>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</si>
  <si>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</si>
  <si>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</si>
  <si>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</si>
  <si>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</si>
  <si>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</si>
  <si>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</si>
  <si>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</si>
  <si>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</si>
  <si>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</si>
  <si>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</si>
  <si>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</si>
  <si>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</si>
  <si>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</si>
  <si>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</si>
  <si>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</si>
  <si>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</si>
  <si>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</si>
  <si>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</si>
  <si>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</si>
  <si>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</si>
  <si>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</si>
  <si>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</si>
  <si>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</si>
  <si>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</si>
  <si>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</si>
  <si>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</si>
  <si>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</si>
  <si>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</si>
  <si>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</si>
  <si>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</si>
  <si>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</si>
  <si>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</si>
  <si>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</si>
  <si>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</si>
  <si>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</si>
  <si>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</si>
  <si>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</si>
  <si>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</si>
  <si>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</si>
  <si>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</si>
  <si>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</si>
  <si>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</si>
  <si>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</si>
  <si>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</si>
  <si>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</si>
  <si>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</si>
  <si>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</si>
  <si>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</si>
  <si>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</si>
  <si>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</si>
  <si>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</si>
  <si>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</si>
  <si>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</si>
  <si>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</si>
  <si>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</si>
  <si>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</si>
  <si>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</si>
  <si>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</si>
  <si>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</si>
  <si>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</si>
  <si>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</si>
  <si>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</si>
  <si>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</si>
  <si>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</si>
  <si>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</si>
  <si>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</si>
  <si>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</si>
  <si>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</si>
  <si>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</si>
  <si>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</si>
  <si>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</si>
  <si>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</si>
  <si>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</si>
  <si>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</si>
  <si>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</si>
  <si>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</si>
  <si>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</si>
  <si>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</si>
  <si>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</si>
  <si>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</si>
  <si>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</si>
  <si>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</si>
  <si>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</si>
  <si>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</si>
  <si>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</si>
  <si>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</si>
  <si>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</si>
  <si>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</si>
  <si>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</si>
  <si>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</si>
  <si>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</si>
  <si>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</si>
  <si>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</si>
  <si>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</si>
  <si>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</si>
  <si>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</si>
  <si>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</si>
  <si>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</si>
  <si>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</si>
  <si>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</si>
  <si>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</si>
  <si>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</si>
  <si>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</si>
  <si>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</si>
  <si>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</si>
  <si>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</si>
  <si>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</si>
  <si>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</si>
  <si>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</si>
  <si>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</si>
  <si>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</si>
  <si>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</si>
  <si>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</si>
  <si>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</si>
  <si>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</si>
  <si>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</si>
  <si>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</si>
  <si>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</si>
  <si>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</si>
  <si>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</si>
  <si>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</si>
  <si>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</si>
  <si>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</si>
  <si>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</si>
  <si>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</si>
  <si>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</si>
  <si>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</si>
  <si>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</si>
  <si>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</si>
  <si>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</si>
  <si>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</si>
  <si>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</si>
  <si>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</si>
  <si>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</si>
  <si>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</si>
  <si>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</si>
  <si>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</si>
  <si>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</si>
  <si>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</si>
  <si>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</si>
  <si>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</si>
  <si>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</si>
  <si>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</si>
  <si>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</si>
  <si>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</si>
  <si>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</si>
  <si>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</si>
  <si>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</si>
  <si>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</si>
  <si>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</si>
  <si>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</si>
  <si>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</si>
  <si>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</si>
  <si>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</si>
  <si>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</si>
  <si>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</si>
  <si>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</si>
  <si>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</si>
  <si>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</si>
  <si>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</si>
  <si>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</si>
  <si>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</si>
  <si>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</si>
  <si>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</si>
  <si>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</si>
  <si>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</si>
  <si>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</si>
  <si>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</si>
  <si>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</si>
  <si>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</si>
  <si>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</si>
  <si>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</si>
  <si>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</si>
  <si>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</si>
  <si>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</si>
  <si>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</si>
  <si>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</si>
  <si>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</si>
  <si>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</si>
  <si>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</si>
  <si>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</si>
  <si>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</si>
  <si>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</si>
  <si>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</si>
  <si>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</si>
  <si>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</si>
  <si>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</si>
  <si>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</si>
  <si>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</si>
  <si>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</si>
  <si>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</si>
  <si>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</si>
  <si>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</si>
  <si>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</si>
  <si>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</si>
  <si>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</si>
  <si>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</si>
  <si>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</si>
  <si>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</si>
  <si>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</si>
  <si>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</si>
  <si>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</si>
  <si>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</si>
  <si>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</si>
  <si>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</si>
  <si>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</si>
  <si>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</si>
  <si>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</si>
  <si>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</si>
  <si>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</si>
  <si>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</si>
  <si>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</si>
  <si>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</si>
  <si>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</si>
  <si>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</si>
  <si>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</si>
  <si>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</si>
  <si>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</si>
  <si>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</si>
  <si>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</si>
  <si>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</si>
  <si>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</si>
  <si>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</si>
  <si>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</si>
  <si>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</si>
  <si>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</si>
  <si>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</si>
  <si>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</si>
  <si>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</si>
  <si>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</si>
  <si>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</si>
  <si>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</si>
  <si>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</si>
  <si>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</si>
  <si>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</si>
  <si>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</si>
  <si>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</si>
  <si>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</si>
  <si>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</si>
  <si>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</si>
  <si>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</si>
  <si>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</si>
  <si>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</si>
  <si>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</si>
  <si>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</si>
  <si>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</si>
  <si>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</si>
  <si>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</si>
  <si>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</si>
  <si>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</si>
  <si>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</si>
  <si>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</si>
  <si>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</si>
  <si>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</si>
  <si>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</si>
  <si>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</si>
  <si>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</si>
  <si>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</si>
  <si>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</si>
  <si>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</si>
  <si>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</si>
  <si>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</si>
  <si>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</si>
  <si>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</si>
  <si>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</si>
  <si>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</si>
  <si>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</si>
  <si>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</si>
  <si>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</si>
  <si>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</si>
  <si>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</si>
  <si>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</si>
  <si>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</si>
  <si>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</si>
  <si>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</si>
  <si>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</si>
  <si>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</si>
  <si>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</si>
  <si>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</si>
  <si>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</si>
  <si>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</si>
  <si>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</si>
  <si>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</si>
  <si>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</si>
  <si>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</si>
  <si>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</si>
  <si>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</si>
  <si>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</si>
  <si>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</si>
  <si>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</si>
  <si>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</si>
  <si>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</si>
  <si>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</si>
  <si>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</si>
  <si>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</si>
  <si>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</si>
  <si>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</si>
  <si>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</si>
  <si>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</si>
  <si>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</si>
  <si>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</si>
  <si>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</si>
  <si>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</si>
  <si>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</si>
  <si>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</si>
  <si>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</si>
  <si>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</si>
  <si>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</si>
  <si>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</si>
  <si>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</si>
  <si>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</si>
  <si>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</si>
  <si>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</si>
  <si>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</si>
  <si>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</si>
  <si>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</si>
  <si>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</si>
  <si>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</si>
  <si>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</si>
  <si>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</si>
  <si>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</si>
  <si>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</si>
  <si>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</si>
  <si>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</si>
  <si>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</si>
  <si>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</si>
  <si>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</si>
  <si>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</si>
  <si>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</si>
  <si>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</si>
  <si>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</si>
  <si>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</si>
  <si>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</si>
  <si>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</si>
  <si>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</si>
  <si>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</si>
  <si>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</si>
  <si>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</si>
  <si>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</si>
  <si>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</si>
  <si>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</si>
  <si>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</si>
  <si>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</si>
  <si>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</si>
  <si>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</si>
  <si>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</si>
  <si>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</si>
  <si>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</si>
  <si>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</si>
  <si>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</si>
  <si>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</si>
  <si>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</si>
  <si>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</si>
  <si>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</si>
  <si>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</si>
  <si>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</si>
  <si>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</si>
  <si>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</si>
  <si>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</si>
  <si>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</si>
  <si>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</si>
  <si>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</si>
  <si>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</si>
  <si>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</si>
  <si>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</si>
  <si>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</si>
  <si>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</si>
  <si>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</si>
  <si>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</si>
  <si>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</si>
  <si>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</si>
  <si>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</si>
  <si>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</si>
  <si>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</si>
  <si>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</si>
  <si>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</si>
  <si>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</si>
  <si>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</si>
  <si>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</si>
  <si>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</si>
  <si>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</si>
  <si>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</si>
  <si>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</si>
  <si>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</si>
  <si>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</si>
  <si>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</si>
  <si>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</si>
  <si>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</si>
  <si>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</si>
  <si>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</si>
  <si>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</si>
  <si>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</si>
  <si>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</si>
  <si>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</si>
  <si>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</si>
  <si>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</si>
  <si>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</si>
  <si>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</si>
  <si>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</si>
  <si>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</si>
  <si>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</si>
  <si>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</si>
  <si>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</si>
  <si>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</si>
  <si>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</si>
  <si>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</si>
  <si>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</si>
  <si>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</si>
  <si>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</si>
  <si>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</si>
  <si>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</si>
  <si>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</si>
  <si>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</si>
  <si>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</si>
  <si>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</si>
  <si>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</si>
  <si>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</si>
  <si>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</si>
  <si>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</si>
  <si>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</si>
  <si>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</si>
  <si>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</si>
  <si>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</si>
  <si>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</si>
  <si>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</si>
  <si>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</si>
  <si>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</si>
  <si>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</si>
  <si>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</si>
  <si>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</si>
  <si>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</si>
  <si>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</si>
  <si>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</si>
  <si>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</si>
  <si>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</si>
  <si>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</si>
  <si>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</si>
  <si>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</si>
  <si>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</si>
  <si>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</si>
  <si>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</si>
  <si>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</si>
  <si>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</si>
  <si>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</si>
  <si>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</si>
  <si>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</si>
  <si>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</si>
  <si>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</si>
  <si>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</si>
  <si>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</si>
  <si>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</si>
  <si>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</si>
  <si>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</si>
  <si>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</si>
  <si>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</si>
  <si>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</si>
  <si>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</si>
  <si>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</si>
  <si>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</si>
  <si>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</si>
  <si>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</si>
  <si>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</si>
  <si>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</si>
  <si>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</si>
  <si>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</si>
  <si>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</si>
  <si>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</si>
  <si>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</si>
  <si>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</si>
  <si>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</si>
  <si>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</si>
  <si>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</si>
  <si>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</si>
  <si>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</si>
  <si>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</si>
  <si>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</si>
  <si>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</si>
  <si>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</si>
  <si>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</si>
  <si>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</si>
  <si>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</si>
  <si>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</si>
  <si>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</si>
  <si>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</si>
  <si>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</si>
  <si>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</si>
  <si>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</si>
  <si>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</si>
  <si>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</si>
  <si>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</si>
  <si>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</si>
  <si>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</si>
  <si>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</si>
  <si>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</si>
  <si>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</si>
  <si>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</si>
  <si>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</si>
  <si>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</si>
  <si>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</si>
  <si>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</si>
  <si>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</si>
  <si>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</si>
  <si>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</si>
  <si>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</si>
  <si>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</si>
  <si>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</si>
  <si>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</si>
  <si>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</si>
  <si>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</si>
  <si>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</si>
  <si>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</si>
  <si>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</si>
  <si>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</si>
  <si>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</si>
  <si>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</si>
  <si>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</si>
  <si>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</si>
  <si>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</si>
  <si>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</si>
  <si>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</si>
  <si>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</si>
  <si>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</si>
  <si>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</si>
  <si>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</si>
  <si>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</si>
  <si>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</si>
  <si>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</si>
  <si>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</si>
  <si>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</si>
  <si>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</si>
  <si>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</si>
  <si>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</si>
  <si>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</si>
  <si>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</si>
  <si>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</si>
  <si>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</si>
  <si>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</si>
  <si>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</si>
  <si>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</si>
  <si>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</si>
  <si>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</si>
  <si>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</si>
  <si>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</si>
  <si>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</si>
  <si>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</si>
  <si>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</si>
  <si>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</si>
  <si>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</si>
  <si>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</si>
  <si>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</si>
  <si>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</si>
  <si>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</si>
  <si>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</si>
  <si>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</si>
  <si>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</si>
  <si>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</si>
  <si>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</si>
  <si>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</si>
  <si>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</si>
  <si>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</si>
  <si>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</si>
  <si>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</si>
  <si>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</si>
  <si>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</si>
  <si>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</si>
  <si>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</si>
  <si>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</si>
  <si>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</si>
  <si>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</si>
  <si>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</si>
  <si>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PCM-20251119-00001047</t>
  </si>
  <si>
    <t>Critical</t>
  </si>
  <si>
    <t>site QRH2318 update as team in site try to connect PG and Modon Security refused to run pg and forced us to stop it and he told us that SCECO will return now</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</si>
  <si>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</si>
  <si>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</si>
  <si>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</si>
  <si>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</si>
  <si>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</si>
  <si>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</si>
  <si>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</si>
  <si>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</si>
  <si>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</si>
  <si>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</si>
  <si>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</si>
  <si>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</si>
  <si>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</si>
  <si>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</si>
  <si>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</si>
  <si>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</si>
  <si>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</si>
  <si>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</si>
  <si>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</si>
  <si>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</si>
  <si>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</si>
  <si>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</si>
  <si>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</si>
  <si>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</si>
  <si>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</si>
  <si>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</si>
  <si>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</si>
  <si>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</si>
  <si>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</si>
  <si>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</si>
  <si>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</si>
  <si>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</si>
  <si>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</si>
  <si>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</si>
  <si>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</si>
  <si>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</si>
  <si>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</si>
  <si>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</si>
  <si>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</si>
  <si>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</si>
  <si>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</si>
  <si>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</si>
  <si>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</si>
  <si>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</si>
  <si>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</si>
  <si>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</si>
  <si>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</si>
  <si>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</si>
  <si>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</si>
  <si>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</si>
  <si>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</si>
  <si>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</si>
  <si>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</si>
  <si>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</si>
  <si>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</si>
  <si>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</si>
  <si>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</si>
  <si>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</si>
  <si>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</si>
  <si>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</si>
  <si>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</si>
  <si>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</si>
  <si>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</si>
  <si>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</si>
  <si>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</si>
  <si>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</si>
  <si>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</si>
  <si>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</si>
  <si>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</si>
  <si>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</si>
  <si>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</si>
  <si>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</si>
  <si>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</si>
  <si>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</si>
  <si>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</si>
  <si>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</si>
  <si>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</si>
  <si>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</si>
  <si>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</si>
  <si>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</si>
  <si>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</si>
  <si>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PCM-20251119-00001095</t>
  </si>
  <si>
    <t xml:space="preserve">Restored by PG , 5G down due to load issue </t>
  </si>
  <si>
    <t xml:space="preserve"> PCM-20250215-00000830 </t>
  </si>
  <si>
    <t>LTE site still down and  site located in aramco area access issue need special permission</t>
  </si>
  <si>
    <t>PCM-20251119-00001279</t>
  </si>
  <si>
    <t>60 min</t>
  </si>
  <si>
    <t>PCM-20251119-00001286</t>
  </si>
  <si>
    <t>35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</si>
  <si>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</si>
  <si>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</si>
  <si>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</si>
  <si>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</si>
  <si>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</si>
  <si>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</si>
  <si>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</si>
  <si>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</si>
  <si>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PCM-20251119-00001237</t>
  </si>
  <si>
    <t>EM Team on the way ETA: 20 Mins</t>
  </si>
  <si>
    <t>TT-20251119-00078- no new PCM</t>
  </si>
  <si>
    <t>EM Team on the way ETA: 30 Mins</t>
  </si>
  <si>
    <t>PCM-20251119-00001355</t>
  </si>
  <si>
    <t xml:space="preserve">team on the way need 50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</si>
</sst>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 totalsRowShown="0" headerRowDxfId="174" dataDxfId="173" headerRowBorderDxfId="171" tableBorderDxfId="172" totalsRowBorderDxfId="170">
  <autoFilter ref="A1:L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6" totalsRowShown="0" headerRowDxfId="157" dataDxfId="156" headerRowBorderDxfId="154" tableBorderDxfId="155" totalsRowBorderDxfId="153">
  <autoFilter ref="A1:CJ1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0" totalsRowShown="0" headerRowDxfId="48" dataDxfId="47" headerRowBorderDxfId="45" tableBorderDxfId="46" totalsRowBorderDxfId="44">
  <autoFilter ref="A1:L49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9" totalsRowShown="0" headerRowDxfId="31" dataDxfId="30" headerRowBorderDxfId="28" tableBorderDxfId="29">
  <autoFilter ref="A1:L1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1" totalsRowShown="0" headerRowDxfId="15" dataDxfId="14" headerRowBorderDxfId="12" tableBorderDxfId="13">
  <autoFilter ref="A1:L6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9"/>
  <sheetViews>
    <sheetView workbookViewId="0">
      <selection activeCell="K6" sqref="K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317.67888541666616</v>
      </c>
      <c r="H2" s="76">
        <v>45662.943402777775</v>
      </c>
      <c r="I2" s="59" t="str">
        <f>IFERROR(VLOOKUP(D2,DB!A:F,6,0),"")</f>
        <v>Generator-SG</v>
      </c>
      <c r="J2" s="59" t="str">
        <f>IFERROR(VLOOKUP(D2,DB!A:G,7,0),"")</f>
        <v>Dead</v>
      </c>
      <c r="K2" s="67" t="s">
        <v>39022</v>
      </c>
      <c r="L2" s="65" t="str">
        <f>IFERROR(VLOOKUP(D2,DB!A:I,9,0),"")</f>
        <v>Latis</v>
      </c>
    </row>
    <row r="3" spans="1:15" ht="36.75" customHeight="1">
      <c r="A3" s="140" t="s">
        <v>39023</v>
      </c>
      <c r="B3" s="141" t="str">
        <f>IFERROR(VLOOKUP(D3,DB!A:K,11,0),"")</f>
        <v>R1</v>
      </c>
      <c r="C3" s="141">
        <v>2</v>
      </c>
      <c r="D3" s="78" t="s">
        <v>19851</v>
      </c>
      <c r="E3" s="142" t="s">
        <v>39024</v>
      </c>
      <c r="F3" s="143">
        <v>45980.516608796293</v>
      </c>
      <c r="G3" s="144">
        <f ca="1">IFERROR(NOW()-F3,"")</f>
        <v>0.11070254629885312</v>
      </c>
      <c r="H3" s="143">
        <v>45980.510416666664</v>
      </c>
      <c r="I3" s="141" t="str">
        <f>IFERROR(VLOOKUP(D3,DB!A:F,6,0),"")</f>
        <v>SCECO</v>
      </c>
      <c r="J3" s="141" t="str">
        <f>IFERROR(VLOOKUP(D3,DB!A:G,7,0),"")</f>
        <v>No BB Design+Weak</v>
      </c>
      <c r="K3" s="145" t="s">
        <v>39025</v>
      </c>
      <c r="L3" s="146" t="str">
        <f>IFERROR(VLOOKUP(D3,DB!A:I,9,0),"")</f>
        <v>Latis</v>
      </c>
    </row>
    <row r="4" spans="1:15" ht="15" customHeight="1">
      <c r="A4" s="140"/>
      <c r="B4" s="141" t="str">
        <f>IFERROR(VLOOKUP(D4,DB!A:K,11,0),"")</f>
        <v/>
      </c>
      <c r="C4" s="141"/>
      <c r="D4" s="78"/>
      <c r="E4" s="142"/>
      <c r="F4" s="143"/>
      <c r="G4" s="144">
        <f ca="1">IFERROR(NOW()-F4,"")</f>
        <v>45980.627311342592</v>
      </c>
      <c r="H4" s="143"/>
      <c r="I4" s="141" t="str">
        <f>IFERROR(VLOOKUP(D4,DB!A:F,6,0),"")</f>
        <v/>
      </c>
      <c r="J4" s="141" t="str">
        <f>IFERROR(VLOOKUP(D4,DB!A:G,7,0),"")</f>
        <v/>
      </c>
      <c r="K4" s="145"/>
      <c r="L4" s="146" t="str">
        <f>IFERROR(VLOOKUP(D4,DB!A:I,9,0),"")</f>
        <v/>
      </c>
    </row>
    <row r="5" spans="1:15" ht="15" customHeight="1">
      <c r="A5" s="140"/>
      <c r="B5" s="141" t="str">
        <f>IFERROR(VLOOKUP(D5,DB!A:K,11,0),"")</f>
        <v/>
      </c>
      <c r="C5" s="141"/>
      <c r="D5" s="78"/>
      <c r="E5" s="142"/>
      <c r="F5" s="143"/>
      <c r="G5" s="144">
        <f ca="1">IFERROR(NOW()-F5,"")</f>
        <v>45980.627311342592</v>
      </c>
      <c r="H5" s="143"/>
      <c r="I5" s="141" t="str">
        <f>IFERROR(VLOOKUP(D5,DB!A:F,6,0),"")</f>
        <v/>
      </c>
      <c r="J5" s="141" t="str">
        <f>IFERROR(VLOOKUP(D5,DB!A:G,7,0),"")</f>
        <v/>
      </c>
      <c r="K5" s="145"/>
      <c r="L5" s="146" t="str">
        <f>IFERROR(VLOOKUP(D5,DB!A:I,9,0),"")</f>
        <v/>
      </c>
    </row>
    <row r="6" spans="1:15" ht="15" customHeight="1">
      <c r="A6" s="128"/>
      <c r="B6" s="129" t="str">
        <f>IFERROR(VLOOKUP(D11,DB!A:K,11,0),"")</f>
        <v/>
      </c>
      <c r="C6" s="129"/>
      <c r="D6" s="129"/>
      <c r="E6" s="130"/>
      <c r="F6" s="127"/>
      <c r="G6" s="131">
        <f ca="1">IFERROR(NOW()-F6,"")</f>
        <v>45980.627311342592</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45980.627311342592</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45980.627311342592</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45980.627311342592</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45980.627311342592</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45980.627311342592</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45980.627311342592</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45980.627311342592</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45980.627311342592</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45980.627311342592</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45980.627311342592</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45980.627311342592</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45980.627311342592</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45980.627311342592</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45980.627311342592</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45980.627311342592</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45980.627311342592</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45980.627311342592</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45980.627311342592</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45980.627311342592</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45980.627311342592</v>
      </c>
      <c r="H26" s="127"/>
      <c r="I26" s="129" t="str">
        <f>IFERROR(VLOOKUP(D31,DB!A:F,6,0),"")</f>
        <v/>
      </c>
      <c r="J26" s="129" t="str">
        <f>IFERROR(VLOOKUP(D31,DB!A:G,7,0),"")</f>
        <v/>
      </c>
      <c r="K26" s="132"/>
      <c r="L26" s="133" t="str">
        <f>IFERROR(VLOOKUP(D31,DB!A:I,9,0),"")</f>
        <v/>
      </c>
    </row>
    <row r="27" spans="1:12" ht="15" customHeight="1">
      <c r="A27" s="128"/>
      <c r="B27" s="129" t="str">
        <f>IFERROR(VLOOKUP(D32,DB!A:K,11,0),"")</f>
        <v/>
      </c>
      <c r="C27" s="129"/>
      <c r="D27" s="129"/>
      <c r="E27" s="130"/>
      <c r="F27" s="127"/>
      <c r="G27" s="131">
        <f ca="1">IFERROR(NOW()-F27,"")</f>
        <v>45980.627311342592</v>
      </c>
      <c r="H27" s="127"/>
      <c r="I27" s="129" t="str">
        <f>IFERROR(VLOOKUP(D32,DB!A:F,6,0),"")</f>
        <v/>
      </c>
      <c r="J27" s="129" t="str">
        <f>IFERROR(VLOOKUP(D32,DB!A:G,7,0),"")</f>
        <v/>
      </c>
      <c r="K27" s="132"/>
      <c r="L27" s="133" t="str">
        <f>IFERROR(VLOOKUP(D32,DB!A:I,9,0),"")</f>
        <v/>
      </c>
    </row>
    <row r="28" spans="1:12" ht="15" customHeight="1">
      <c r="A28" s="128"/>
      <c r="B28" s="129" t="str">
        <f>IFERROR(VLOOKUP(D33,DB!A:K,11,0),"")</f>
        <v/>
      </c>
      <c r="C28" s="129"/>
      <c r="D28" s="129"/>
      <c r="E28" s="130"/>
      <c r="F28" s="127"/>
      <c r="G28" s="131">
        <f ca="1">IFERROR(NOW()-F28,"")</f>
        <v>45980.627311342592</v>
      </c>
      <c r="H28" s="127"/>
      <c r="I28" s="129" t="str">
        <f>IFERROR(VLOOKUP(D33,DB!A:F,6,0),"")</f>
        <v/>
      </c>
      <c r="J28" s="129" t="str">
        <f>IFERROR(VLOOKUP(D33,DB!A:G,7,0),"")</f>
        <v/>
      </c>
      <c r="K28" s="132"/>
      <c r="L28" s="133" t="str">
        <f>IFERROR(VLOOKUP(D33,DB!A:I,9,0),"")</f>
        <v/>
      </c>
    </row>
    <row r="29" spans="1:12" ht="15" customHeight="1">
      <c r="A29" s="128"/>
      <c r="B29" s="129" t="str">
        <f>IFERROR(VLOOKUP(#REF!,DB!A:K,11,0),"")</f>
        <v/>
      </c>
      <c r="C29" s="129"/>
      <c r="D29" s="129"/>
      <c r="E29" s="130"/>
      <c r="F29" s="127"/>
      <c r="G29" s="131">
        <f ca="1">IFERROR(NOW()-F29,"")</f>
        <v>45980.627311342592</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45980.627311342592</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45980.627311342592</v>
      </c>
      <c r="H31" s="127"/>
      <c r="I31" s="129" t="str">
        <f>IFERROR(VLOOKUP(#REF!,DB!A:F,6,0),"")</f>
        <v/>
      </c>
      <c r="J31" s="129" t="str">
        <f>IFERROR(VLOOKUP(#REF!,DB!A:G,7,0),"")</f>
        <v/>
      </c>
      <c r="K31" s="132"/>
      <c r="L31" s="133" t="str">
        <f>IFERROR(VLOOKUP(#REF!,DB!A:I,9,0),"")</f>
        <v/>
      </c>
    </row>
    <row r="32" spans="1:12" ht="15" customHeight="1">
      <c r="A32" s="128"/>
      <c r="B32" s="129" t="str">
        <f>IFERROR(VLOOKUP(#REF!,DB!A:K,11,0),"")</f>
        <v/>
      </c>
      <c r="C32" s="129"/>
      <c r="D32" s="129"/>
      <c r="E32" s="130"/>
      <c r="F32" s="127"/>
      <c r="G32" s="131">
        <f ca="1">IFERROR(NOW()-F32,"")</f>
        <v>45980.627311342592</v>
      </c>
      <c r="H32" s="127"/>
      <c r="I32" s="129" t="str">
        <f>IFERROR(VLOOKUP(#REF!,DB!A:F,6,0),"")</f>
        <v/>
      </c>
      <c r="J32" s="129" t="str">
        <f>IFERROR(VLOOKUP(#REF!,DB!A:G,7,0),"")</f>
        <v/>
      </c>
      <c r="K32" s="132"/>
      <c r="L32" s="133" t="str">
        <f>IFERROR(VLOOKUP(#REF!,DB!A:I,9,0),"")</f>
        <v/>
      </c>
    </row>
    <row r="33" spans="1:12" ht="15" customHeight="1">
      <c r="A33" s="128"/>
      <c r="B33" s="129" t="str">
        <f>IFERROR(VLOOKUP(#REF!,DB!A:K,11,0),"")</f>
        <v/>
      </c>
      <c r="C33" s="129"/>
      <c r="D33" s="129"/>
      <c r="E33" s="130"/>
      <c r="F33" s="127"/>
      <c r="G33" s="131">
        <f ca="1">IFERROR(NOW()-F33,"")</f>
        <v>45980.627311342592</v>
      </c>
      <c r="H33" s="127"/>
      <c r="I33" s="129" t="str">
        <f>IFERROR(VLOOKUP(#REF!,DB!A:F,6,0),"")</f>
        <v/>
      </c>
      <c r="J33" s="129" t="str">
        <f>IFERROR(VLOOKUP(#REF!,DB!A:G,7,0),"")</f>
        <v/>
      </c>
      <c r="K33" s="132"/>
      <c r="L33" s="133" t="str">
        <f>IFERROR(VLOOKUP(#REF!,DB!A:I,9,0),"")</f>
        <v/>
      </c>
    </row>
    <row r="34" spans="1:12" ht="15" customHeight="1">
      <c r="A34" s="128"/>
      <c r="B34" s="129" t="str">
        <f>IFERROR(VLOOKUP(D34,DB!A:K,11,0),"")</f>
        <v/>
      </c>
      <c r="C34" s="129"/>
      <c r="D34" s="129"/>
      <c r="E34" s="130"/>
      <c r="F34" s="127"/>
      <c r="G34" s="131">
        <f ca="1">IFERROR(NOW()-F34,"")</f>
        <v>45980.627311342592</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45980.627311342592</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45980.627311342592</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45980.627311342592</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45980.627311342592</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45980.627311342592</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45980.627311342592</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45980.627311342592</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45980.627311342592</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45980.627311342592</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45980.627311342592</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45980.627311342592</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45980.627311342592</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45980.627311342592</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45980.627311342592</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45980.627311342592</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45980.627311342592</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45980.627311342592</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45980.627311342592</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45980.627311342592</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45980.627311342592</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45980.627311342592</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45980.627311342592</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45980.627311342592</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45980.627311342592</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45980.627311342592</v>
      </c>
      <c r="H59" s="127"/>
      <c r="I59" s="129" t="str">
        <f>IFERROR(VLOOKUP(D59,DB!A:F,6,0),"")</f>
        <v/>
      </c>
      <c r="J59" s="129" t="str">
        <f>IFERROR(VLOOKUP(D59,DB!A:G,7,0),"")</f>
        <v/>
      </c>
      <c r="K59" s="132"/>
      <c r="L59" s="133" t="str">
        <f>IFERROR(VLOOKUP(D59,DB!A:I,9,0),"")</f>
        <v/>
      </c>
    </row>
  </sheetData>
  <customSheetViews>
    <customSheetView guid="{F6042A99-DD27-4453-835D-0834D95730CC}" filter="1" showAutoFilter="1">
      <pageMargins left="0" right="0" top="0" bottom="0" header="0" footer="0"/>
      <autoFilter ref="B1:M1" xr:uid="{42BB3877-8DDA-4F58-9AA1-7B30922E70D8}"/>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6"/>
  <sheetViews>
    <sheetView workbookViewId="0">
      <pane ySplit="1" topLeftCell="A2" activePane="bottomLeft" state="frozen"/>
      <selection pane="bottomLeft" activeCell="F5" sqref="F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34"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155.62747337963083</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7</v>
      </c>
      <c r="D4" s="18" t="s">
        <v>22351</v>
      </c>
      <c r="E4" s="102" t="s">
        <v>39024</v>
      </c>
      <c r="F4" s="103">
        <v>45980.529537037037</v>
      </c>
      <c r="G4" s="104">
        <f ca="1">IFERROR(NOW()-F4,"-")</f>
        <v>9.7774305555503815E-2</v>
      </c>
      <c r="H4" s="103">
        <v>45980.511481481481</v>
      </c>
      <c r="I4" s="18" t="str">
        <f>IFERROR(VLOOKUP(D4,DB!A:F,6,0),"")</f>
        <v>SCECO</v>
      </c>
      <c r="J4" s="18" t="str">
        <f>IFERROR(VLOOKUP(D4,DB!A:G,7,0),"")</f>
        <v>Weak</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45980.627311342592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45980.627311342592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45980.627311342592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45980.627311342592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45980.627311342592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45980.627311342592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45980.627311342592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45980.627311342592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45980.627311342592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45980.627311342592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45980.627311342592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45980.627311342592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45980.627311342592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45980.627311342592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45980.627311342592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45980.627311342592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45980.627311342592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45980.627311342592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45980.627311342592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45980.627311342592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45980.627311342592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45980.627311342592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45980.627311342592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45980.627311342592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45980.627311342592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45980.627311342592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45980.627311342592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45980.627311342592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45980.627311342592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45980.627311342592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45980.627311342592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45980.627311342592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45980.627311342592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45980.627311342592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45980.627311342592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45980.627311342592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45980.627311342592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45980.627311342592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45980.627311342592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45980.627311342592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45980.627311342592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45980.627311342592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45980.627311342592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45980.627311342592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45980.627311342592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45980.627311342592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45980.627311342592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45980.627311342592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45980.627311342592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45980.627311342592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45980.627311342592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45980.627311342592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45980.627311342592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45980.627311342592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45980.627311342592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45980.627311342592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45980.627311342592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45980.627311342592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45980.627311342592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45980.627311342592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45980.627311342592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45980.627311342592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45980.627311342592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45980.627311342592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45980.627311342592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45980.627311342592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45980.627311342592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45980.627311342592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45980.627311342592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45980.627311342592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45980.627311342592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45980.627311342592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45980.627311342592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45980.627311342592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45980.627311342592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45980.627311342592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45980.627311342592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45980.627311342592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45980.627311342592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45980.627311342592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45980.627311342592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45980.627311342592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45980.627311342592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45980.627311342592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45980.627311342592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45980.627311342592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45980.627311342592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45980.627311342592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45980.627311342592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45980.627311342592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45980.627311342592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45980.627311342592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45980.627311342592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45980.627311342592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45980.627311342592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45980.627311342592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45980.627311342592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45980.627311342592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45980.627311342592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45980.627311342592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45980.627311342592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45980.627311342592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45980.627311342592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45980.627311342592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45980.627311342592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45980.627311342592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45980.627311342592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45980.627311342592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45980.627311342592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45980.627311342592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45980.627311342592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45980.627311342592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45980.627311342592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45980.627311342592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45980.627311342592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45980.627311342592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45980.627311342592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45980.627311342592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45980.627311342592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45980.627311342592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45980.627311342592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45980.627311342592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45980.627311342592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45980.627311342592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45980.627311342592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45980.627311342592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45980.627311342592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45980.627311342592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45980.627311342592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45980.627311342592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45980.627311342592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45980.627311342592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45980.627311342592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45980.627311342592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45980.627311342592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45980.627311342592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45980.627311342592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45980.627311342592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45980.627311342592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45980.627311342592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45980.627311342592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45980.627311342592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45980.627311342592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45980.627311342592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45980.627311342592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45980.627311342592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45980.627311342592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45980.627311342592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45980.627311342592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45980.627311342592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45980.627311342592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45980.627311342592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45980.627311342592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45980.627311342592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45980.627311342592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45980.627311342592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45980.627311342592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45980.627311342592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45980.627311342592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45980.627311342592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45980.627311342592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45980.627311342592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45980.627311342592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45980.627311342592</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45980.627311342592</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45980.627311342592</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45980.627311342592</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45980.627311342592</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45980.627311342592</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45980.627311342592</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45980.627311342592</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45980.627311342592</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45980.627311342592</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45980.627311342592</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45980.627311342592</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45980.627311342592</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45980.627311342592</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45980.627311342592</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45980.627311342592</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45980.627311342592</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45980.627311342592</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45980.627311342592</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sheetData>
  <dataValidations count="2">
    <dataValidation allowBlank="1" showInputMessage="1" showErrorMessage="1" sqref="E1" xr:uid="{4D935161-CDD3-4592-B877-3FB59C99E142}"/>
    <dataValidation type="list" allowBlank="1" showInputMessage="1" showErrorMessage="1" sqref="E3:E18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85"/>
      <c r="E2" s="61"/>
      <c r="F2" s="20"/>
      <c r="G2" s="21">
        <f t="shared" ref="G2:G3" ca="1" si="0">IFERROR(NOW()-F2,"-")</f>
        <v>45980.627311342592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45980.627311342592</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45980.627311342592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45980.627311342592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45980.627311342592</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45980.627311342592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45980.627311342592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45980.627311342592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45980.627311342592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45980.627311342592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45980.627311342592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45980.627311342592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45980.627311342592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45980.627311342592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45980.627311342592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45980.627311342592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45980.627311342592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45980.627311342592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45980.627311342592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45980.627311342592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45980.627311342592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45980.627311342592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45980.627311342592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45980.627311342592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45980.627311342592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45980.627311342592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45980.627311342592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45980.627311342592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45980.627311342592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45980.627311342592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45980.627311342592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45980.627311342592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45980.627311342592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45980.627311342592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45980.627311342592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45980.627311342592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45980.627311342592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45980.627311342592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45980.627311342592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45980.627311342592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45980.627311342592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45980.627311342592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45980.627311342592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45980.627311342592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45980.627311342592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45980.627311342592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45980.627311342592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45980.627311342592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45980.627311342592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45980.627311342592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45980.627311342592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45980.627311342592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45980.627311342592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45980.627311342592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45980.627311342592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45980.627311342592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45980.627311342592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45980.627311342592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45980.627311342592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45980.627311342592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45980.627311342592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45980.627311342592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45980.627311342592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45980.627311342592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45980.627311342592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45980.627311342592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45980.627311342592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45980.627311342592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45980.627311342592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45980.627311342592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45980.627311342592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45980.627311342592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45980.627311342592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45980.627311342592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45980.627311342592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45980.627311342592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45980.627311342592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45980.627311342592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45980.627311342592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45980.627311342592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45980.627311342592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45980.627311342592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45980.627311342592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45980.627311342592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45980.627311342592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45980.627311342592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45980.627311342592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45980.627311342592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45980.627311342592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45980.627311342592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45980.627311342592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45980.627311342592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45980.627311342592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45980.627311342592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45980.627311342592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45980.627311342592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45980.627311342592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45980.627311342592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45980.627311342592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45980.627311342592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45980.627311342592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45980.627311342592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45980.627311342592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45980.627311342592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45980.627311342592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45980.627311342592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45980.627311342592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45980.627311342592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45980.627311342592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45980.627311342592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45980.627311342592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45980.627311342592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45980.627311342592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45980.627311342592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45980.627311342592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45980.627311342592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45980.627311342592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45980.627311342592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45980.627311342592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45980.627311342592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45980.627311342592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45980.627311342592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45980.627311342592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45980.627311342592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45980.627311342592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45980.627311342592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45980.627311342592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45980.627311342592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45980.627311342592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45980.627311342592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45980.627311342592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45980.627311342592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45980.627311342592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45980.627311342592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45980.627311342592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45980.627311342592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45980.627311342592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45980.627311342592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45980.627311342592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45980.627311342592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45980.627311342592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45980.627311342592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45980.627311342592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45980.627311342592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45980.627311342592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45980.627311342592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45980.627311342592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45980.627311342592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45980.627311342592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45980.627311342592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45980.627311342592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45980.627311342592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45980.627311342592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45980.627311342592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45980.627311342592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45980.627311342592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45980.627311342592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45980.627311342592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45980.627311342592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45980.627311342592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45980.627311342592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45980.627311342592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45980.627311342592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45980.627311342592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45980.627311342592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45980.627311342592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45980.627311342592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45980.627311342592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45980.627311342592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45980.627311342592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45980.627311342592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45980.627311342592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45980.627311342592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45980.627311342592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45980.627311342592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45980.627311342592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45980.627311342592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45980.627311342592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45980.627311342592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45980.627311342592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45980.627311342592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45980.627311342592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45980.627311342592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45980.627311342592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45980.627311342592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45980.627311342592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45980.627311342592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45980.627311342592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45980.627311342592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45980.627311342592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45980.627311342592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45980.627311342592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45980.627311342592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45980.627311342592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45980.627311342592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45980.627311342592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45980.627311342592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45980.627311342592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45980.627311342592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45980.627311342592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45980.627311342592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45980.627311342592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45980.627311342592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45980.627311342592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45980.627311342592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45980.627311342592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45980.627311342592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45980.627311342592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45980.627311342592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45980.627311342592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45980.627311342592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45980.627311342592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45980.627311342592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45980.627311342592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45980.627311342592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45980.627311342592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45980.627311342592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45980.627311342592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45980.627311342592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45980.627311342592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45980.627311342592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45980.627311342592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45980.627311342592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45980.627311342592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45980.627311342592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45980.627311342592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45980.627311342592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45980.627311342592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45980.627311342592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45980.627311342592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45980.627311342592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45980.627311342592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45980.627311342592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45980.627311342592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45980.627311342592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45980.627311342592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45980.627311342592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45980.627311342592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45980.627311342592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45980.627311342592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45980.627311342592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45980.627311342592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45980.627311342592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45980.627311342592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45980.627311342592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45980.627311342592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45980.627311342592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45980.627311342592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45980.627311342592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45980.627311342592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45980.627311342592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45980.627311342592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45980.627311342592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45980.627311342592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45980.627311342592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45980.627311342592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45980.627311342592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45980.627311342592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45980.627311342592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45980.627311342592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45980.627311342592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45980.627311342592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45980.627311342592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45980.627311342592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45980.627311342592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45980.627311342592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45980.627311342592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45980.627311342592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45980.627311342592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45980.627311342592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45980.627311342592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45980.627311342592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45980.627311342592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45980.627311342592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45980.627311342592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45980.627311342592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45980.627311342592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45980.627311342592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45980.627311342592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45980.627311342592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45980.627311342592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45980.627311342592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45980.627311342592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45980.627311342592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45980.627311342592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45980.627311342592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45980.627311342592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45980.627311342592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45980.627311342592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45980.627311342592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45980.627311342592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45980.627311342592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45980.627311342592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45980.627311342592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45980.627311342592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45980.627311342592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45980.627311342592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45980.627311342592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45980.627311342592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45980.627311342592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45980.627311342592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45980.627311342592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45980.627311342592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45980.627311342592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45980.627311342592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45980.627311342592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45980.627311342592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45980.627311342592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45980.627311342592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45980.627311342592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45980.627311342592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45980.627311342592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45980.627311342592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45980.627311342592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45980.627311342592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45980.627311342592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45980.627311342592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45980.627311342592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45980.627311342592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45980.627311342592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45980.627311342592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45980.627311342592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45980.627311342592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45980.627311342592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45980.627311342592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45980.627311342592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45980.627311342592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45980.627311342592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45980.627311342592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45980.627311342592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45980.627311342592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45980.627311342592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45980.627311342592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45980.627311342592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45980.627311342592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45980.627311342592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45980.627311342592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45980.627311342592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45980.627311342592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45980.627311342592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45980.627311342592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45980.627311342592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45980.627311342592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45980.627311342592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45980.627311342592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45980.627311342592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45980.627311342592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45980.627311342592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45980.627311342592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45980.627311342592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45980.627311342592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45980.627311342592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45980.627311342592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45980.627311342592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45980.627311342592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45980.627311342592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45980.627311342592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45980.627311342592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45980.627311342592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45980.627311342592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45980.627311342592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45980.627311342592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45980.627311342592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45980.627311342592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45980.627311342592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45980.627311342592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45980.627311342592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45980.627311342592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45980.627311342592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45980.627311342592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45980.627311342592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45980.627311342592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45980.627311342592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45980.627311342592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45980.627311342592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45980.627311342592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45980.627311342592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45980.627311342592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45980.627311342592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45980.627311342592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45980.627311342592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45980.627311342592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45980.627311342592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45980.627311342592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45980.627311342592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45980.627311342592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45980.627311342592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45980.627311342592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45980.627311342592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45980.627311342592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45980.627311342592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45980.627311342592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45980.627311342592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45980.627311342592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45980.627311342592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45980.627311342592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45980.627311342592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45980.627311342592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45980.627311342592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45980.627311342592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45980.627311342592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45980.627311342592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45980.627311342592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45980.627311342592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45980.627311342592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45980.627311342592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45980.627311342592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45980.627311342592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45980.627311342592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45980.627311342592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45980.627311342592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45980.627311342592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45980.627311342592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45980.627311342592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45980.627311342592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45980.627311342592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45980.627311342592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45980.627311342592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45980.627311342592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45980.627311342592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45980.627311342592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45980.627311342592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45980.627311342592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45980.627311342592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45980.627311342592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45980.627311342592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45980.627311342592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45980.627311342592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45980.627311342592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45980.627311342592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45980.627311342592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45980.627311342592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45980.627311342592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45980.627311342592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45980.627311342592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45980.627311342592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45980.627311342592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45980.627311342592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45980.627311342592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45980.627311342592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45980.627311342592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45980.627311342592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45980.627311342592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45980.627311342592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45980.627311342592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45980.627311342592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45980.627311342592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45980.627311342592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45980.627311342592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45980.627311342592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45980.627311342592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45980.627311342592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45980.627311342592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45980.627311342592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45980.627311342592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45980.627311342592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45980.627311342592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45980.627311342592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45980.627311342592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45980.627311342592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45980.627311342592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45980.627311342592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45980.627311342592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45980.627311342592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45980.627311342592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45980.627311342592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45980.627311342592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45980.627311342592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45980.627311342592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45980.627311342592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45980.627311342592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45980.627311342592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45980.627311342592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45980.627311342592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45980.627311342592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45980.627311342592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45980.627311342592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45980.627311342592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45980.627311342592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45980.627311342592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45980.627311342592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45980.627311342592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45980.627311342592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45980.627311342592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45980.627311342592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45980.627311342592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45980.627311342592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45980.627311342592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45980.627311342592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45980.627311342592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45980.627311342592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45980.627311342592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45980.627311342592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45980.627311342592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45980.627311342592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45980.627311342592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45980.627311342592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45980.627311342592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45980.627311342592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45980.627311342592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45980.627311342592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45980.627311342592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45980.627311342592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45980.627311342592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45980.627311342592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45980.627311342592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45980.627311342592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45980.627311342592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45980.627311342592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45980.627311342592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45980.627311342592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45980.627311342592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45980.627311342592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45980.627311342592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45980.627311342592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45980.627311342592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45980.627311342592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45980.627311342592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45980.627311342592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45980.627311342592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45980.627311342592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45980.627311342592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45980.627311342592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45980.627311342592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45980.627311342592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45980.627311342592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45980.627311342592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45980.627311342592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45980.627311342592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45980.627311342592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45980.627311342592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45980.627311342592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45980.627311342592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45980.627311342592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45980.627311342592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45980.627311342592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45980.627311342592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45980.627311342592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45980.627311342592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45980.627311342592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45980.627311342592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45980.627311342592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45980.627311342592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45980.627311342592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45980.627311342592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45980.627311342592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45980.627311342592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45980.627311342592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45980.627311342592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45980.627311342592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45980.627311342592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45980.627311342592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45980.627311342592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45980.627311342592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45980.627311342592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45980.627311342592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45980.627311342592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45980.627311342592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45980.627311342592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45980.627311342592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45980.627311342592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45980.627311342592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45980.627311342592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45980.627311342592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45980.627311342592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45980.627311342592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45980.627311342592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45980.627311342592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45980.627311342592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45980.627311342592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45980.627311342592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45980.627311342592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45980.627311342592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45980.627311342592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45980.627311342592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45980.627311342592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45980.627311342592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45980.627311342592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45980.627311342592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45980.627311342592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45980.627311342592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45980.627311342592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45980.627311342592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45980.627311342592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45980.627311342592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45980.627311342592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45980.627311342592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45980.627311342592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45980.627311342592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45980.627311342592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45980.627311342592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45980.627311342592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45980.627311342592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45980.627311342592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45980.627311342592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45980.627311342592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45980.627311342592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45980.627311342592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45980.627311342592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45980.627311342592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45980.627311342592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45980.627311342592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45980.627311342592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45980.627311342592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45980.627311342592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45980.627311342592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45980.627311342592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45980.627311342592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45980.627311342592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45980.627311342592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45980.627311342592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45980.627311342592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45980.627311342592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45980.627311342592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45980.627311342592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45980.627311342592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45980.627311342592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45980.627311342592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45980.627311342592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45980.627311342592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45980.627311342592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45980.627311342592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45980.627311342592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45980.627311342592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45980.627311342592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45980.627311342592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45980.627311342592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45980.627311342592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45980.627311342592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45980.627311342592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45980.627311342592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45980.627311342592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45980.627311342592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45980.627311342592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45980.627311342592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45980.627311342592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45980.627311342592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45980.627311342592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45980.627311342592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45980.627311342592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45980.627311342592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45980.627311342592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45980.627311342592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45980.627311342592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45980.627311342592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45980.627311342592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45980.627311342592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45980.627311342592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45980.627311342592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45980.627311342592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45980.627311342592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45980.627311342592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45980.627311342592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45980.627311342592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45980.627311342592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45980.627311342592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45980.627311342592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45980.627311342592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45980.627311342592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45980.627311342592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45980.627311342592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45980.627311342592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45980.627311342592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45980.627311342592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45980.627311342592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45980.627311342592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45980.627311342592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45980.627311342592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45980.627311342592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45980.627311342592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45980.627311342592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45980.627311342592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45980.627311342592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45980.627311342592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45980.627311342592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45980.627311342592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45980.627311342592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45980.627311342592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45980.627311342592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45980.627311342592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45980.627311342592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45980.627311342592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45980.627311342592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45980.627311342592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45980.627311342592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45980.627311342592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45980.627311342592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45980.627311342592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45980.627311342592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45980.627311342592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45980.627311342592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45980.627311342592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45980.627311342592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45980.627311342592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45980.627311342592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45980.627311342592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45980.627311342592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45980.627311342592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45980.627311342592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45980.627311342592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45980.627311342592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45980.627311342592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45980.627311342592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45980.627311342592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45980.627311342592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45980.627311342592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45980.627311342592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45980.627311342592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45980.627311342592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45980.627311342592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45980.627311342592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45980.627311342592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45980.627311342592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45980.627311342592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45980.627311342592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45980.627311342592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45980.627311342592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45980.627311342592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45980.627311342592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45980.627311342592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45980.627311342592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45980.627311342592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45980.627311342592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45980.627311342592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45980.627311342592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45980.627311342592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45980.627311342592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45980.627311342592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45980.627311342592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45980.627311342592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45980.627311342592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45980.627311342592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45980.627311342592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45980.627311342592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45980.627311342592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45980.627311342592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45980.627311342592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45980.627311342592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45980.627311342592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45980.627311342592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45980.627311342592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45980.627311342592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45980.627311342592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45980.627311342592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45980.627311342592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45980.627311342592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45980.627311342592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45980.627311342592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45980.627311342592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45980.627311342592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45980.627311342592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45980.627311342592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45980.627311342592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45980.627311342592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45980.627311342592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45980.627311342592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45980.627311342592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45980.627311342592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45980.627311342592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45980.627311342592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45980.627311342592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45980.627311342592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45980.627311342592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45980.627311342592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45980.627311342592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45980.627311342592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45980.627311342592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45980.627311342592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45980.627311342592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45980.627311342592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45980.627311342592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45980.627311342592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45980.627311342592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45980.627311342592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45980.627311342592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45980.627311342592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45980.627311342592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45980.627311342592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45980.627311342592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45980.627311342592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45980.627311342592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45980.627311342592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45980.627311342592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45980.627311342592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45980.627311342592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45980.627311342592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45980.627311342592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45980.627311342592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45980.627311342592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45980.627311342592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45980.627311342592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45980.627311342592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45980.627311342592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45980.627311342592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45980.627311342592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45980.627311342592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45980.627311342592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45980.627311342592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45980.627311342592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45980.627311342592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45980.627311342592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45980.627311342592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45980.627311342592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45980.627311342592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45980.627311342592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45980.627311342592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45980.627311342592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45980.627311342592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45980.627311342592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45980.627311342592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45980.627311342592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45980.627311342592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45980.627311342592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45980.627311342592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45980.627311342592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45980.627311342592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45980.627311342592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45980.627311342592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45980.627311342592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45980.627311342592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45980.627311342592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45980.627311342592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45980.627311342592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45980.627311342592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45980.627311342592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45980.627311342592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45980.627311342592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45980.627311342592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45980.627311342592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45980.627311342592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45980.627311342592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45980.627311342592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45980.627311342592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45980.627311342592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45980.627311342592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45980.627311342592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45980.627311342592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45980.627311342592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45980.627311342592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45980.627311342592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45980.627311342592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45980.627311342592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45980.627311342592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45980.627311342592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45980.627311342592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45980.627311342592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45980.627311342592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45980.627311342592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45980.627311342592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45980.627311342592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45980.627311342592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45980.627311342592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45980.627311342592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45980.627311342592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45980.627311342592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45980.627311342592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45980.627311342592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45980.627311342592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45980.627311342592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45980.627311342592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45980.627311342592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45980.627311342592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45980.627311342592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45980.627311342592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45980.627311342592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45980.627311342592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45980.627311342592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45980.627311342592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45980.627311342592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45980.627311342592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45980.627311342592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45980.627311342592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45980.627311342592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45980.627311342592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45980.627311342592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45980.627311342592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45980.627311342592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45980.627311342592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45980.627311342592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45980.627311342592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45980.627311342592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45980.627311342592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45980.627311342592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45980.627311342592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45980.627311342592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45980.627311342592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45980.627311342592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45980.627311342592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45980.627311342592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45980.627311342592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45980.627311342592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45980.627311342592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45980.627311342592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45980.627311342592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45980.627311342592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45980.627311342592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45980.627311342592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45980.627311342592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45980.627311342592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45980.627311342592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45980.627311342592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45980.627311342592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45980.627311342592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45980.627311342592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45980.627311342592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45980.627311342592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45980.627311342592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45980.627311342592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45980.627311342592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45980.627311342592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45980.627311342592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45980.627311342592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45980.627311342592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45980.627311342592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45980.627311342592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45980.627311342592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45980.627311342592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45980.627311342592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45980.627311342592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45980.627311342592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45980.627311342592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45980.627311342592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45980.627311342592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45980.627311342592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45980.627311342592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45980.627311342592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45980.627311342592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45980.627311342592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45980.627311342592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45980.627311342592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45980.627311342592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45980.627311342592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45980.627311342592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45980.627311342592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45980.627311342592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45980.627311342592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45980.627311342592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45980.627311342592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45980.627311342592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45980.627311342592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45980.627311342592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45980.627311342592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45980.627311342592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45980.627311342592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45980.627311342592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45980.627311342592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45980.627311342592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45980.627311342592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45980.627311342592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45980.627311342592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45980.627311342592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45980.627311342592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45980.627311342592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45980.627311342592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45980.627311342592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45980.627311342592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45980.627311342592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45980.627311342592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45980.627311342592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45980.627311342592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45980.627311342592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45980.627311342592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45980.627311342592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45980.627311342592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45980.627311342592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45980.627311342592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45980.627311342592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45980.627311342592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45980.627311342592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45980.627311342592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45980.627311342592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45980.627311342592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45980.627311342592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45980.627311342592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45980.627311342592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45980.627311342592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45980.627311342592</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0"/>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277.1465937499961</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34920</v>
      </c>
      <c r="E3" s="94" t="s">
        <v>39021</v>
      </c>
      <c r="F3" s="95">
        <v>45980.587314814817</v>
      </c>
      <c r="G3" s="96">
        <f t="shared" ref="G3:G60" ca="1" si="0">IFERROR(NOW()-F3,"")</f>
        <v>3.9996527775656432E-2</v>
      </c>
      <c r="H3" s="95">
        <v>45980.581435185188</v>
      </c>
      <c r="I3" s="113" t="str">
        <f>IFERROR(VLOOKUP(D3,DB!A:F,6,0),"")</f>
        <v>SCECO</v>
      </c>
      <c r="J3" s="113" t="str">
        <f>IFERROR(VLOOKUP(D3,DB!A:G,7,0),"")</f>
        <v>Vandalized</v>
      </c>
      <c r="K3" s="97" t="s">
        <v>39112</v>
      </c>
      <c r="L3" s="91" t="str">
        <f>IFERROR(VLOOKUP(D3,DB!A:I,9,0),"")</f>
        <v>Latis</v>
      </c>
    </row>
    <row r="4" spans="1:16" ht="15" customHeight="1">
      <c r="A4" s="113" t="s">
        <v>39113</v>
      </c>
      <c r="B4" s="113" t="str">
        <f>IFERROR(VLOOKUP(D4,DB!A:K,11,0),"")</f>
        <v>R4</v>
      </c>
      <c r="C4" s="93">
        <v>5</v>
      </c>
      <c r="D4" s="91" t="s">
        <v>36648</v>
      </c>
      <c r="E4" s="94" t="s">
        <v>39021</v>
      </c>
      <c r="F4" s="95">
        <v>45980.58934027778</v>
      </c>
      <c r="G4" s="96">
        <f t="shared" ca="1" si="0"/>
        <v>3.7971064812154509E-2</v>
      </c>
      <c r="H4" s="95">
        <v>45980.570277777777</v>
      </c>
      <c r="I4" s="113" t="str">
        <f>IFERROR(VLOOKUP(D4,DB!A:F,6,0),"")</f>
        <v>Generator-SG</v>
      </c>
      <c r="J4" s="113" t="str">
        <f>IFERROR(VLOOKUP(D4,DB!A:G,7,0),"")</f>
        <v>In progress</v>
      </c>
      <c r="K4" s="97" t="s">
        <v>39114</v>
      </c>
      <c r="L4" s="91" t="str">
        <f>IFERROR(VLOOKUP(D4,DB!A:I,9,0),"")</f>
        <v>Latis</v>
      </c>
    </row>
    <row r="5" spans="1:16" ht="15" customHeight="1">
      <c r="A5" s="113"/>
      <c r="B5" s="113" t="str">
        <f>IFERROR(VLOOKUP(D5,DB!A:K,11,0),"")</f>
        <v/>
      </c>
      <c r="C5" s="93"/>
      <c r="D5" s="91"/>
      <c r="E5" s="94"/>
      <c r="F5" s="95"/>
      <c r="G5" s="96">
        <f t="shared" ca="1" si="0"/>
        <v>45980.627311342592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45980.627311342592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45980.627311342592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45980.627311342592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45980.627311342592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45980.627311342592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45980.627311342592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45980.627311342592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45980.627311342592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45980.627311342592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45980.627311342592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45980.627311342592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45980.627311342592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45980.627311342592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45980.627311342592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45980.627311342592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45980.627311342592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45980.627311342592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45980.627311342592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45980.627311342592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45980.627311342592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45980.627311342592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45980.627311342592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45980.627311342592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45980.627311342592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45980.627311342592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45980.627311342592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45980.627311342592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45980.627311342592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45980.627311342592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45980.627311342592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45980.627311342592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45980.627311342592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45980.627311342592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45980.627311342592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45980.627311342592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45980.627311342592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45980.627311342592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45980.627311342592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45980.627311342592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45980.627311342592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45980.627311342592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45980.627311342592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45980.627311342592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45980.627311342592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45980.627311342592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45980.627311342592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45980.627311342592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45980.627311342592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45980.627311342592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45980.627311342592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45980.627311342592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45980.627311342592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45980.627311342592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45980.627311342592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45980.627311342592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ref="G61:G124" ca="1" si="1">IFERROR(NOW()-F61,"")</f>
        <v>45980.627311342592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45980.627311342592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45980.627311342592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45980.627311342592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45980.627311342592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45980.627311342592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45980.627311342592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45980.627311342592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45980.627311342592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45980.627311342592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45980.627311342592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45980.627311342592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45980.627311342592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45980.627311342592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45980.627311342592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45980.627311342592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45980.627311342592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45980.627311342592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45980.627311342592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45980.627311342592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45980.627311342592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45980.627311342592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45980.627311342592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45980.627311342592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45980.627311342592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45980.627311342592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45980.627311342592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45980.627311342592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45980.627311342592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45980.627311342592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45980.627311342592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45980.627311342592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45980.627311342592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45980.627311342592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45980.627311342592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45980.627311342592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45980.627311342592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45980.627311342592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45980.627311342592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45980.627311342592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45980.627311342592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45980.627311342592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45980.627311342592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45980.627311342592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45980.627311342592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45980.627311342592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45980.627311342592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45980.627311342592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45980.627311342592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45980.627311342592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45980.627311342592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45980.627311342592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45980.627311342592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45980.627311342592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45980.627311342592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45980.627311342592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45980.627311342592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45980.627311342592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45980.627311342592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45980.627311342592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45980.627311342592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45980.627311342592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45980.627311342592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45980.627311342592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ref="G125:G188" ca="1" si="2">IFERROR(NOW()-F125,"")</f>
        <v>45980.627311342592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45980.627311342592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45980.627311342592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45980.627311342592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45980.627311342592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45980.627311342592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45980.627311342592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45980.627311342592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45980.627311342592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45980.627311342592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45980.627311342592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45980.627311342592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45980.627311342592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45980.627311342592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45980.627311342592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45980.627311342592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45980.627311342592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45980.627311342592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45980.627311342592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45980.627311342592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45980.627311342592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45980.627311342592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45980.627311342592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45980.627311342592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45980.627311342592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45980.627311342592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45980.627311342592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45980.627311342592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45980.627311342592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45980.627311342592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45980.627311342592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45980.627311342592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45980.627311342592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45980.627311342592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45980.627311342592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45980.627311342592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45980.627311342592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45980.627311342592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45980.627311342592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45980.627311342592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45980.627311342592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45980.627311342592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45980.627311342592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45980.627311342592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45980.627311342592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45980.627311342592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45980.627311342592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45980.627311342592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45980.627311342592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45980.627311342592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45980.627311342592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45980.627311342592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45980.627311342592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45980.627311342592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45980.627311342592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45980.627311342592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45980.627311342592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45980.627311342592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45980.627311342592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45980.627311342592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45980.627311342592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45980.627311342592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45980.627311342592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45980.627311342592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ref="G189:G252" ca="1" si="3">IFERROR(NOW()-F189,"")</f>
        <v>45980.627311342592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45980.627311342592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45980.627311342592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45980.627311342592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45980.627311342592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45980.627311342592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45980.627311342592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45980.627311342592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45980.627311342592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45980.627311342592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45980.627311342592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45980.627311342592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45980.627311342592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45980.627311342592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45980.627311342592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45980.627311342592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45980.627311342592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45980.627311342592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45980.627311342592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45980.627311342592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45980.627311342592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45980.627311342592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45980.627311342592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45980.627311342592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45980.627311342592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45980.627311342592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45980.627311342592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45980.627311342592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45980.627311342592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45980.627311342592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45980.627311342592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45980.627311342592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45980.627311342592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45980.627311342592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45980.627311342592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45980.627311342592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45980.627311342592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45980.627311342592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45980.627311342592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45980.627311342592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45980.627311342592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45980.627311342592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45980.627311342592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45980.627311342592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45980.627311342592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45980.627311342592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45980.627311342592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45980.627311342592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45980.627311342592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45980.627311342592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45980.627311342592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45980.627311342592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45980.627311342592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45980.627311342592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45980.627311342592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45980.627311342592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45980.627311342592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45980.627311342592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45980.627311342592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45980.627311342592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45980.627311342592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45980.627311342592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45980.627311342592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45980.627311342592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ref="G253:G316" ca="1" si="4">IFERROR(NOW()-F253,"")</f>
        <v>45980.627311342592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45980.627311342592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45980.627311342592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45980.627311342592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45980.627311342592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45980.627311342592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45980.627311342592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45980.627311342592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45980.627311342592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45980.627311342592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45980.627311342592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45980.627311342592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45980.627311342592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45980.627311342592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45980.627311342592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45980.627311342592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45980.627311342592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45980.627311342592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45980.627311342592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45980.627311342592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45980.627311342592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45980.627311342592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45980.627311342592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45980.627311342592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45980.627311342592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45980.627311342592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45980.627311342592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45980.627311342592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45980.627311342592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45980.627311342592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45980.627311342592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45980.627311342592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45980.627311342592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45980.627311342592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45980.627311342592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45980.627311342592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45980.627311342592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45980.627311342592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45980.627311342592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45980.627311342592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45980.627311342592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45980.627311342592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45980.627311342592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45980.627311342592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45980.627311342592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45980.627311342592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45980.627311342592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45980.627311342592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45980.627311342592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45980.627311342592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45980.627311342592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45980.627311342592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45980.627311342592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45980.627311342592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45980.627311342592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45980.627311342592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45980.627311342592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45980.627311342592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45980.627311342592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45980.627311342592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45980.627311342592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45980.627311342592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45980.627311342592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45980.627311342592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ref="G317:G380" ca="1" si="5">IFERROR(NOW()-F317,"")</f>
        <v>45980.627311342592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45980.627311342592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45980.627311342592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45980.627311342592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45980.627311342592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45980.627311342592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45980.627311342592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45980.627311342592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45980.627311342592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45980.627311342592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45980.627311342592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45980.627311342592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45980.627311342592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45980.627311342592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45980.627311342592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45980.627311342592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45980.627311342592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45980.627311342592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45980.627311342592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45980.627311342592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45980.627311342592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45980.627311342592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45980.627311342592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45980.627311342592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45980.627311342592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45980.627311342592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45980.627311342592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45980.627311342592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45980.627311342592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45980.627311342592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45980.627311342592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45980.627311342592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45980.627311342592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45980.627311342592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45980.627311342592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45980.627311342592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45980.627311342592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45980.627311342592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45980.627311342592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45980.627311342592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45980.627311342592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45980.627311342592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45980.627311342592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45980.627311342592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45980.627311342592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45980.627311342592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45980.627311342592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45980.627311342592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45980.627311342592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45980.627311342592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45980.627311342592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45980.627311342592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45980.627311342592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45980.627311342592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45980.627311342592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45980.627311342592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45980.627311342592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45980.627311342592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45980.627311342592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45980.627311342592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45980.627311342592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45980.627311342592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45980.627311342592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45980.627311342592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ref="G381:G444" ca="1" si="6">IFERROR(NOW()-F381,"")</f>
        <v>45980.627311342592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45980.627311342592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45980.627311342592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45980.627311342592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45980.627311342592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45980.627311342592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45980.627311342592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45980.627311342592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45980.627311342592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45980.627311342592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45980.627311342592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45980.627311342592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45980.627311342592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45980.627311342592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45980.627311342592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45980.627311342592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45980.627311342592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45980.627311342592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45980.627311342592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45980.627311342592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45980.627311342592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45980.627311342592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45980.627311342592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45980.627311342592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45980.627311342592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45980.627311342592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45980.627311342592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45980.627311342592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45980.627311342592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45980.627311342592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45980.627311342592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45980.627311342592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45980.627311342592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45980.627311342592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45980.627311342592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45980.627311342592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45980.627311342592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45980.627311342592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45980.627311342592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45980.627311342592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45980.627311342592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45980.627311342592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45980.627311342592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45980.627311342592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45980.627311342592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45980.627311342592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45980.627311342592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45980.627311342592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45980.627311342592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45980.627311342592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45980.627311342592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45980.627311342592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45980.627311342592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45980.627311342592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45980.627311342592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45980.627311342592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45980.627311342592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45980.627311342592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45980.627311342592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45980.627311342592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45980.627311342592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45980.627311342592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45980.627311342592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45980.627311342592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ref="G445:G490" ca="1" si="7">IFERROR(NOW()-F445,"")</f>
        <v>45980.627311342592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45980.627311342592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45980.627311342592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45980.627311342592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45980.627311342592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45980.627311342592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45980.627311342592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45980.627311342592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45980.627311342592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45980.627311342592</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45980.627311342592</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45980.627311342592</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45980.627311342592</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45980.627311342592</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45980.627311342592</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45980.627311342592</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45980.627311342592</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45980.627311342592</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45980.627311342592</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45980.627311342592</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45980.627311342592</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45980.627311342592</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45980.627311342592</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45980.627311342592</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45980.627311342592</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45980.627311342592</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45980.627311342592</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45980.627311342592</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45980.627311342592</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45980.627311342592</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45980.627311342592</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45980.627311342592</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45980.627311342592</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45980.627311342592</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45980.627311342592</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45980.627311342592</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45980.627311342592</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45980.627311342592</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45980.627311342592</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45980.627311342592</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45980.627311342592</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45980.627311342592</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45980.627311342592</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45980.627311342592</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45980.627311342592</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45980.627311342592</v>
      </c>
      <c r="H490" s="95"/>
      <c r="I490" s="113" t="str">
        <f>IFERROR(VLOOKUP(D490,DB!A:F,6,0),"")</f>
        <v/>
      </c>
      <c r="J490" s="113" t="str">
        <f>IFERROR(VLOOKUP(D490,DB!A:G,7,0),"")</f>
        <v/>
      </c>
      <c r="K490" s="97"/>
      <c r="L490" s="91" t="str">
        <f>IFERROR(VLOOKUP(D490,DB!A:I,9,0),"")</f>
        <v/>
      </c>
    </row>
  </sheetData>
  <dataValidations count="2">
    <dataValidation allowBlank="1" showInputMessage="1" showErrorMessage="1" sqref="E1" xr:uid="{A4F81451-56CC-4543-9497-104C4E44EE4B}"/>
    <dataValidation type="list" allowBlank="1" showInputMessage="1" showErrorMessage="1" sqref="E2:E49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1"/>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88.795251157403982</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39024</v>
      </c>
      <c r="F3" s="38">
        <v>45926.188877314817</v>
      </c>
      <c r="G3" s="108">
        <f t="shared" ref="G3" ca="1" si="0">IFERROR(NOW()-F3,"")</f>
        <v>54.438434027775656</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39024</v>
      </c>
      <c r="F4" s="110">
        <v>45948.661111111112</v>
      </c>
      <c r="G4" s="111">
        <f t="shared" ref="G4" ca="1" si="1">IFERROR(NOW()-F4,"")</f>
        <v>31.966200231479888</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35">
        <v>45977.514803240738</v>
      </c>
      <c r="G5" s="111">
        <f ca="1">IFERROR(NOW()-F5,"")</f>
        <v>3.1125081018544734</v>
      </c>
      <c r="H5" s="135">
        <v>45977.468807870369</v>
      </c>
      <c r="I5" s="109" t="str">
        <f>IFERROR(VLOOKUP(D5,DB!A:F,6,0),"")</f>
        <v>SCECO</v>
      </c>
      <c r="J5" s="109" t="str">
        <f>IFERROR(VLOOKUP(D5,DB!A:G,7,0),"")</f>
        <v>Weak</v>
      </c>
      <c r="K5" s="109" t="s">
        <v>39122</v>
      </c>
      <c r="L5" s="109" t="str">
        <f>IFERROR(VLOOKUP(D5,DB!A:I,9,0),"")</f>
        <v>Latis</v>
      </c>
    </row>
    <row r="6" spans="1:13">
      <c r="A6" s="109" t="s">
        <v>39123</v>
      </c>
      <c r="B6" s="109" t="str">
        <f>IFERROR(VLOOKUP(D6,DB!A:K,11,0),"")</f>
        <v>R5</v>
      </c>
      <c r="C6" s="109">
        <v>2</v>
      </c>
      <c r="D6" s="109" t="s">
        <v>38147</v>
      </c>
      <c r="E6" s="109" t="s">
        <v>39024</v>
      </c>
      <c r="F6" s="135">
        <v>45980.575949074075</v>
      </c>
      <c r="G6" s="111">
        <f ca="1">IFERROR(NOW()-F6,"")</f>
        <v>5.1362268517550547E-2</v>
      </c>
      <c r="H6" s="135">
        <v>45980.568310185183</v>
      </c>
      <c r="I6" s="109" t="str">
        <f>IFERROR(VLOOKUP(D6,DB!A:F,6,0),"")</f>
        <v>SCECO</v>
      </c>
      <c r="J6" s="109" t="str">
        <f>IFERROR(VLOOKUP(D6,DB!A:G,7,0),"")</f>
        <v>Haj Removal</v>
      </c>
      <c r="K6" s="109" t="s">
        <v>39124</v>
      </c>
      <c r="L6" s="109" t="str">
        <f>IFERROR(VLOOKUP(D6,DB!A:I,9,0),"")</f>
        <v>Latis</v>
      </c>
    </row>
    <row r="7" spans="1:13">
      <c r="A7" s="109" t="s">
        <v>39125</v>
      </c>
      <c r="B7" s="109" t="str">
        <f>IFERROR(VLOOKUP(D7,DB!A:K,11,0),"")</f>
        <v>R5</v>
      </c>
      <c r="C7" s="109">
        <v>4</v>
      </c>
      <c r="D7" s="109" t="s">
        <v>35794</v>
      </c>
      <c r="E7" s="109" t="s">
        <v>39024</v>
      </c>
      <c r="F7" s="109" t="s">
        <v>24</v>
      </c>
      <c r="G7" s="111" t="str">
        <f ca="1">IFERROR(NOW()-F7,"")</f>
        <v/>
      </c>
      <c r="H7" s="135">
        <v>45980.591932870368</v>
      </c>
      <c r="I7" s="109" t="str">
        <f>IFERROR(VLOOKUP(D7,DB!A:F,6,0),"")</f>
        <v>SCECO</v>
      </c>
      <c r="J7" s="109" t="str">
        <f>IFERROR(VLOOKUP(D7,DB!A:G,7,0),"")</f>
        <v>Vandalized</v>
      </c>
      <c r="K7" s="109" t="s">
        <v>39126</v>
      </c>
      <c r="L7" s="109" t="str">
        <f>IFERROR(VLOOKUP(D7,DB!A:I,9,0),"")</f>
        <v>Latis</v>
      </c>
    </row>
    <row r="8" spans="1:13">
      <c r="A8" s="109"/>
      <c r="B8" s="109" t="str">
        <f>IFERROR(VLOOKUP(D8,DB!A:K,11,0),"")</f>
        <v/>
      </c>
      <c r="C8" s="109"/>
      <c r="D8" s="109"/>
      <c r="E8" s="109"/>
      <c r="F8" s="109"/>
      <c r="G8" s="111">
        <f ca="1">IFERROR(NOW()-F8,"")</f>
        <v>45980.627311342592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45980.627311342592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45980.627311342592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45980.627311342592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45980.627311342592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45980.627311342592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45980.627311342592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45980.627311342592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45980.627311342592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45980.627311342592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45980.627311342592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45980.627311342592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45980.627311342592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45980.627311342592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45980.627311342592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45980.627311342592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45980.627311342592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45980.627311342592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45980.627311342592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45980.627311342592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45980.627311342592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45980.627311342592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45980.627311342592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45980.627311342592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45980.627311342592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45980.627311342592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45980.627311342592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45980.627311342592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45980.627311342592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45980.627311342592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45980.627311342592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45980.627311342592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45980.627311342592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45980.627311342592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45980.627311342592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45980.627311342592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45980.627311342592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45980.627311342592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45980.627311342592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45980.627311342592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45980.627311342592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45980.627311342592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45980.627311342592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45980.627311342592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45980.627311342592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45980.627311342592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45980.627311342592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45980.627311342592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45980.627311342592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45980.627311342592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45980.627311342592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45980.627311342592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45980.627311342592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45980.627311342592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45980.627311342592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45980.627311342592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45980.627311342592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45980.627311342592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45980.627311342592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45980.627311342592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45980.627311342592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45980.627311342592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45980.627311342592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45980.627311342592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45980.627311342592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45980.627311342592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45980.627311342592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45980.627311342592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45980.627311342592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45980.627311342592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45980.627311342592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45980.627311342592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45980.627311342592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45980.627311342592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45980.627311342592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45980.627311342592</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45980.627311342592</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45980.627311342592</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45980.627311342592</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45980.627311342592</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45980.627311342592</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45980.627311342592</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45980.627311342592</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45980.627311342592</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45980.627311342592</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45980.627311342592</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45980.627311342592</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45980.627311342592</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45980.627311342592</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45980.627311342592</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45980.627311342592</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45980.627311342592</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45980.627311342592</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45980.627311342592</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45980.627311342592</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45980.627311342592</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45980.627311342592</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45980.627311342592</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45980.627311342592</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45980.627311342592</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45980.627311342592</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45980.627311342592</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45980.627311342592</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45980.627311342592</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45980.627311342592</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45980.627311342592</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45980.627311342592</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45980.627311342592</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45980.627311342592</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45980.627311342592</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45980.627311342592</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45980.627311342592</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45980.627311342592</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45980.627311342592</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45980.627311342592</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45980.627311342592</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45980.627311342592</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45980.627311342592</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45980.627311342592</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45980.627311342592</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45980.627311342592</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45980.627311342592</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45980.627311342592</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45980.627311342592</v>
      </c>
      <c r="H131" s="109"/>
      <c r="I131" s="109" t="str">
        <f>IFERROR(VLOOKUP(D131,DB!A:F,6,0),"")</f>
        <v/>
      </c>
      <c r="J131" s="109" t="str">
        <f>IFERROR(VLOOKUP(D131,DB!A:G,7,0),"")</f>
        <v/>
      </c>
      <c r="K131" s="109"/>
      <c r="L131" s="109" t="str">
        <f>IFERROR(VLOOKUP(D131,DB!A:I,9,0),"")</f>
        <v/>
      </c>
    </row>
    <row r="132" spans="1:12">
      <c r="A132" s="138"/>
      <c r="B132" s="138" t="str">
        <f>IFERROR(VLOOKUP(D132,DB!A:K,11,0),"")</f>
        <v/>
      </c>
      <c r="C132" s="138"/>
      <c r="D132" s="138"/>
      <c r="E132" s="138"/>
      <c r="F132" s="139"/>
      <c r="G132" s="111">
        <f ca="1">IFERROR(NOW()-F132,"")</f>
        <v>45980.627311342592</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45980.627311342592</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45980.627311342592</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45980.627311342592</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45980.627311342592</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45980.627311342592</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45980.627311342592</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45980.627311342592</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45980.627311342592</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45980.627311342592</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45980.627311342592</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45980.627311342592</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45980.627311342592</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45980.627311342592</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45980.627311342592</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45980.627311342592</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45980.627311342592</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45980.627311342592</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45980.627311342592</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45980.627311342592</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45980.627311342592</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45980.627311342592</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45980.627311342592</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45980.627311342592</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45980.627311342592</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45980.627311342592</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45980.627311342592</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45980.627311342592</v>
      </c>
      <c r="H159" s="139"/>
      <c r="I159" s="138" t="str">
        <f>IFERROR(VLOOKUP(D159,DB!A:F,6,0),"")</f>
        <v/>
      </c>
      <c r="J159" s="138" t="str">
        <f>IFERROR(VLOOKUP(D159,DB!A:G,7,0),"")</f>
        <v/>
      </c>
      <c r="K159" s="138"/>
      <c r="L159" s="138" t="str">
        <f>IFERROR(VLOOKUP(D159,DB!A:I,9,0),"")</f>
        <v/>
      </c>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sheetData>
  <dataValidations count="2">
    <dataValidation allowBlank="1" showInputMessage="1" showErrorMessage="1" sqref="E1" xr:uid="{920C6338-E771-4DAE-8C89-92A9093EA4DE}"/>
    <dataValidation type="list" allowBlank="1" showInputMessage="1" showErrorMessage="1" sqref="E2:E15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1"/>
  <sheetViews>
    <sheetView tabSelected="1" workbookViewId="0">
      <selection activeCell="A6" sqref="A6"/>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39127</v>
      </c>
      <c r="B2" s="119" t="str">
        <f>IFERROR(VLOOKUP(D2,DB!A:K,11,0),"")</f>
        <v>R6</v>
      </c>
      <c r="C2" s="120">
        <v>1</v>
      </c>
      <c r="D2" s="119" t="s">
        <v>37390</v>
      </c>
      <c r="E2" s="109" t="s">
        <v>39021</v>
      </c>
      <c r="F2" s="121">
        <v>45980.608900462961</v>
      </c>
      <c r="G2" s="104">
        <f t="shared" ref="G2:G27" ca="1" si="0">IFERROR(NOW()-F2,"-")</f>
        <v>1.8410879631119315E-2</v>
      </c>
      <c r="H2" s="121">
        <v>45980.608900462961</v>
      </c>
      <c r="I2" s="119" t="str">
        <f>IFERROR(VLOOKUP(D2,DB!A:F,6,0),"")</f>
        <v>Generator-SG</v>
      </c>
      <c r="J2" s="119" t="str">
        <f>IFERROR(VLOOKUP(D2,DB!A:G,7,0),"")</f>
        <v>Vandalized</v>
      </c>
      <c r="K2" s="122" t="s">
        <v>39128</v>
      </c>
      <c r="L2" s="123" t="str">
        <f>IFERROR(VLOOKUP(D2,DB!A:I,9,0),"")</f>
        <v>Latis</v>
      </c>
    </row>
    <row r="3" spans="1:16382" ht="31.5" customHeight="1">
      <c r="A3" s="118"/>
      <c r="B3" s="119" t="str">
        <f>IFERROR(VLOOKUP(D3,DB!A:K,11,0),"")</f>
        <v/>
      </c>
      <c r="C3" s="120"/>
      <c r="D3" s="119"/>
      <c r="E3" s="109"/>
      <c r="F3" s="121"/>
      <c r="G3" s="104">
        <f t="shared" ca="1" si="0"/>
        <v>45980.627311342592</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45980.627311342592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45980.627311342592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45980.627311342592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45980.627311342592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45980.627311342592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45980.627311342592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45980.627311342592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45980.627311342592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45980.627311342592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45980.627311342592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45980.627311342592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45980.627311342592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45980.627311342592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45980.627311342592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45980.627311342592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45980.627311342592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45980.627311342592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45980.627311342592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45980.627311342592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45980.627311342592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45980.627311342592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45980.627311342592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45980.627311342592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45980.627311342592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ref="G28:G61" ca="1" si="1">IFERROR(NOW()-F28,"-")</f>
        <v>45980.627311342592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45980.627311342592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45980.627311342592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45980.627311342592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45980.627311342592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45980.627311342592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45980.627311342592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45980.627311342592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45980.627311342592</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45980.627311342592</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45980.627311342592</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45980.627311342592</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45980.627311342592</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45980.627311342592</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45980.627311342592</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45980.627311342592</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45980.627311342592</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45980.627311342592</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45980.627311342592</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45980.627311342592</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45980.627311342592</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45980.627311342592</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45980.627311342592</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45980.627311342592</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45980.627311342592</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45980.627311342592</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45980.627311342592</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45980.627311342592</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45980.627311342592</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45980.627311342592</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45980.627311342592</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45980.627311342592</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45980.627311342592</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45980.627311342592</v>
      </c>
      <c r="H61" s="121"/>
      <c r="I61" s="119" t="str">
        <f>IFERROR(VLOOKUP(D61,DB!A:F,6,0),"")</f>
        <v/>
      </c>
      <c r="J61" s="119" t="str">
        <f>IFERROR(VLOOKUP(D61,DB!A:G,7,0),"")</f>
        <v/>
      </c>
      <c r="K61" s="122"/>
      <c r="L61" s="123" t="str">
        <f>IFERROR(VLOOKUP(D61,DB!A:I,9,0),"")</f>
        <v/>
      </c>
    </row>
  </sheetData>
  <dataValidations count="2">
    <dataValidation allowBlank="1" showInputMessage="1" showErrorMessage="1" sqref="E1" xr:uid="{9E1BC488-8814-4F8A-8DBE-742B3278AB71}"/>
    <dataValidation type="list" allowBlank="1" showInputMessage="1" showErrorMessage="1" sqref="E2:E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2025-11-19T12:03:33Z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